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710" windowWidth="21600" windowHeight="8430" activeTab="5"/>
  </bookViews>
  <sheets>
    <sheet name="总表" sheetId="7" r:id="rId1"/>
    <sheet name="样本管理（分表1）" sheetId="21" r:id="rId2"/>
    <sheet name="报表报送（分表2）" sheetId="18" r:id="rId3"/>
    <sheet name="智能信息泵（分表3）" sheetId="13" r:id="rId4"/>
    <sheet name="市场运行分析（分表4）" sheetId="12" r:id="rId5"/>
    <sheet name="商务预报（分表5）" sheetId="16" r:id="rId6"/>
  </sheets>
  <definedNames>
    <definedName name="_xlnm.Print_Titles" localSheetId="3">'智能信息泵（分表3）'!$1:$3</definedName>
  </definedNames>
  <calcPr calcId="145621"/>
</workbook>
</file>

<file path=xl/calcChain.xml><?xml version="1.0" encoding="utf-8"?>
<calcChain xmlns="http://schemas.openxmlformats.org/spreadsheetml/2006/main">
  <c r="N16" i="21" l="1"/>
  <c r="M16" i="21"/>
  <c r="K16" i="21"/>
  <c r="J16" i="21"/>
  <c r="I16" i="21"/>
  <c r="H16" i="21"/>
  <c r="F16" i="21"/>
  <c r="C16" i="21"/>
  <c r="O15" i="21"/>
  <c r="L15" i="21"/>
  <c r="K15" i="21"/>
  <c r="G15" i="21"/>
  <c r="D15" i="21"/>
  <c r="E15" i="21" s="1"/>
  <c r="P15" i="21" s="1"/>
  <c r="O14" i="21"/>
  <c r="K14" i="21"/>
  <c r="L14" i="21" s="1"/>
  <c r="G14" i="21"/>
  <c r="D14" i="21"/>
  <c r="E14" i="21" s="1"/>
  <c r="P14" i="21" s="1"/>
  <c r="O13" i="21"/>
  <c r="K13" i="21"/>
  <c r="L13" i="21" s="1"/>
  <c r="G13" i="21"/>
  <c r="D13" i="21"/>
  <c r="E13" i="21" s="1"/>
  <c r="P13" i="21" s="1"/>
  <c r="O12" i="21"/>
  <c r="K12" i="21"/>
  <c r="L12" i="21" s="1"/>
  <c r="G12" i="21"/>
  <c r="E12" i="21"/>
  <c r="P12" i="21" s="1"/>
  <c r="D12" i="21"/>
  <c r="O11" i="21"/>
  <c r="L11" i="21"/>
  <c r="K11" i="21"/>
  <c r="G11" i="21"/>
  <c r="D11" i="21"/>
  <c r="E11" i="21" s="1"/>
  <c r="P11" i="21" s="1"/>
  <c r="O10" i="21"/>
  <c r="K10" i="21"/>
  <c r="L10" i="21" s="1"/>
  <c r="G10" i="21"/>
  <c r="D10" i="21"/>
  <c r="E10" i="21" s="1"/>
  <c r="O9" i="21"/>
  <c r="K9" i="21"/>
  <c r="L9" i="21" s="1"/>
  <c r="G9" i="21"/>
  <c r="D9" i="21"/>
  <c r="E9" i="21" s="1"/>
  <c r="O8" i="21"/>
  <c r="K8" i="21"/>
  <c r="L8" i="21" s="1"/>
  <c r="G8" i="21"/>
  <c r="E8" i="21"/>
  <c r="D8" i="21"/>
  <c r="O7" i="21"/>
  <c r="L7" i="21"/>
  <c r="K7" i="21"/>
  <c r="G7" i="21"/>
  <c r="D7" i="21"/>
  <c r="E7" i="21" s="1"/>
  <c r="P7" i="21" s="1"/>
  <c r="O6" i="21"/>
  <c r="K6" i="21"/>
  <c r="L6" i="21" s="1"/>
  <c r="G6" i="21"/>
  <c r="D6" i="21"/>
  <c r="E6" i="21" s="1"/>
  <c r="P6" i="21" s="1"/>
  <c r="O5" i="21"/>
  <c r="K5" i="21"/>
  <c r="L5" i="21" s="1"/>
  <c r="G5" i="21"/>
  <c r="D5" i="21"/>
  <c r="E5" i="21" s="1"/>
  <c r="P5" i="21" s="1"/>
  <c r="O4" i="21"/>
  <c r="K4" i="21"/>
  <c r="L4" i="21" s="1"/>
  <c r="G4" i="21"/>
  <c r="E4" i="21"/>
  <c r="P4" i="21" s="1"/>
  <c r="D4" i="21"/>
  <c r="P8" i="21" l="1"/>
  <c r="P9" i="21"/>
  <c r="P10" i="21"/>
  <c r="E5" i="16" l="1"/>
  <c r="E6" i="16"/>
  <c r="E7" i="16"/>
  <c r="E8" i="16"/>
  <c r="E9" i="16"/>
  <c r="E10" i="16"/>
  <c r="E11" i="16"/>
  <c r="E12" i="16"/>
  <c r="E13" i="16"/>
  <c r="E14" i="16"/>
  <c r="E15" i="16"/>
  <c r="E4" i="16"/>
  <c r="G14" i="16" l="1"/>
  <c r="G15" i="16"/>
  <c r="G13" i="16"/>
  <c r="J13" i="16" s="1"/>
  <c r="F13" i="7" s="1"/>
  <c r="G12" i="16"/>
  <c r="J12" i="16" s="1"/>
  <c r="F12" i="7" s="1"/>
  <c r="G11" i="16"/>
  <c r="J11" i="16" s="1"/>
  <c r="F11" i="7" s="1"/>
  <c r="G10" i="16"/>
  <c r="G9" i="16"/>
  <c r="G8" i="16"/>
  <c r="G7" i="16"/>
  <c r="G6" i="16"/>
  <c r="J6" i="16" s="1"/>
  <c r="F6" i="7" s="1"/>
  <c r="G5" i="16"/>
  <c r="J5" i="16" s="1"/>
  <c r="F5" i="7" s="1"/>
  <c r="G4" i="16"/>
  <c r="G4" i="12"/>
  <c r="M4" i="12"/>
  <c r="N4" i="12" s="1"/>
  <c r="G5" i="12"/>
  <c r="M5" i="12"/>
  <c r="G6" i="12"/>
  <c r="M6" i="12"/>
  <c r="G7" i="12"/>
  <c r="M7" i="12"/>
  <c r="G8" i="12"/>
  <c r="M8" i="12"/>
  <c r="N8" i="12" s="1"/>
  <c r="G9" i="12"/>
  <c r="M9" i="12"/>
  <c r="G10" i="12"/>
  <c r="M10" i="12"/>
  <c r="G11" i="12"/>
  <c r="M11" i="12"/>
  <c r="G12" i="12"/>
  <c r="M12" i="12"/>
  <c r="N12" i="12" s="1"/>
  <c r="G13" i="12"/>
  <c r="M13" i="12"/>
  <c r="N13" i="12" s="1"/>
  <c r="G14" i="12"/>
  <c r="M14" i="12"/>
  <c r="G15" i="12"/>
  <c r="M15" i="12"/>
  <c r="N9" i="12" l="1"/>
  <c r="N5" i="12"/>
  <c r="N7" i="12"/>
  <c r="N6" i="12"/>
  <c r="N14" i="12"/>
  <c r="N11" i="12"/>
  <c r="N15" i="12"/>
  <c r="N10" i="12"/>
  <c r="J15" i="16"/>
  <c r="F15" i="7" s="1"/>
  <c r="J14" i="16"/>
  <c r="F14" i="7" s="1"/>
  <c r="J10" i="16"/>
  <c r="F10" i="7" s="1"/>
  <c r="J9" i="16"/>
  <c r="F9" i="7" s="1"/>
  <c r="J8" i="16"/>
  <c r="F8" i="7" s="1"/>
  <c r="J7" i="16"/>
  <c r="F7" i="7" s="1"/>
  <c r="J4" i="16"/>
  <c r="F4" i="7" s="1"/>
  <c r="D5" i="7" l="1"/>
  <c r="D6" i="7"/>
  <c r="D7" i="7"/>
  <c r="D8" i="7"/>
  <c r="D9" i="7"/>
  <c r="D10" i="7"/>
  <c r="D11" i="7"/>
  <c r="D12" i="7"/>
  <c r="D13" i="7"/>
  <c r="D14" i="7"/>
  <c r="D15" i="7"/>
  <c r="D4" i="7"/>
  <c r="B5" i="7"/>
  <c r="B6" i="7"/>
  <c r="B7" i="7"/>
  <c r="B8" i="7"/>
  <c r="B9" i="7"/>
  <c r="B10" i="7"/>
  <c r="B11" i="7"/>
  <c r="B12" i="7"/>
  <c r="B13" i="7"/>
  <c r="B14" i="7"/>
  <c r="B15" i="7"/>
  <c r="B4" i="7"/>
  <c r="W16" i="18" l="1"/>
  <c r="X16" i="18"/>
  <c r="V16" i="18"/>
  <c r="T15" i="18"/>
  <c r="R16" i="18"/>
  <c r="S16" i="18"/>
  <c r="Q16" i="18"/>
  <c r="O15" i="18"/>
  <c r="M16" i="18"/>
  <c r="N16" i="18"/>
  <c r="L16" i="18"/>
  <c r="E15" i="18"/>
  <c r="J15" i="18"/>
  <c r="H16" i="18"/>
  <c r="I16" i="18"/>
  <c r="G16" i="18"/>
  <c r="C16" i="18"/>
  <c r="D16" i="18"/>
  <c r="B16" i="18"/>
  <c r="AA15" i="18" l="1"/>
  <c r="AB15" i="18" s="1"/>
  <c r="AD15" i="18" s="1"/>
  <c r="C15" i="7" s="1"/>
  <c r="E15" i="7" l="1"/>
  <c r="I15" i="7" l="1"/>
  <c r="O5" i="18"/>
  <c r="O6" i="18"/>
  <c r="O7" i="18"/>
  <c r="O8" i="18"/>
  <c r="O9" i="18"/>
  <c r="O10" i="18"/>
  <c r="O11" i="18"/>
  <c r="O12" i="18"/>
  <c r="O13" i="18"/>
  <c r="O14" i="18"/>
  <c r="T5" i="18"/>
  <c r="T6" i="18"/>
  <c r="T7" i="18"/>
  <c r="T8" i="18"/>
  <c r="T9" i="18"/>
  <c r="T10" i="18"/>
  <c r="T11" i="18"/>
  <c r="T12" i="18"/>
  <c r="T13" i="18"/>
  <c r="T14" i="18"/>
  <c r="J16" i="18"/>
  <c r="J14" i="18"/>
  <c r="E14" i="18"/>
  <c r="Y13" i="18"/>
  <c r="J13" i="18"/>
  <c r="E13" i="18"/>
  <c r="J12" i="18"/>
  <c r="E12" i="18"/>
  <c r="J11" i="18"/>
  <c r="E11" i="18"/>
  <c r="J10" i="18"/>
  <c r="E10" i="18"/>
  <c r="Y9" i="18"/>
  <c r="J9" i="18"/>
  <c r="E9" i="18"/>
  <c r="J8" i="18"/>
  <c r="E8" i="18"/>
  <c r="Y7" i="18"/>
  <c r="J7" i="18"/>
  <c r="E7" i="18"/>
  <c r="J6" i="18"/>
  <c r="E6" i="18"/>
  <c r="J5" i="18"/>
  <c r="E5" i="18"/>
  <c r="Y4" i="18"/>
  <c r="T4" i="18"/>
  <c r="O4" i="18"/>
  <c r="J4" i="18"/>
  <c r="E4" i="18"/>
  <c r="E14" i="7" l="1"/>
  <c r="E6" i="7"/>
  <c r="E5" i="7"/>
  <c r="E8" i="7"/>
  <c r="E7" i="7"/>
  <c r="E4" i="7"/>
  <c r="E9" i="7"/>
  <c r="AA8" i="18"/>
  <c r="AB8" i="18" s="1"/>
  <c r="AD8" i="18" s="1"/>
  <c r="C8" i="7" s="1"/>
  <c r="E12" i="7"/>
  <c r="AA14" i="18"/>
  <c r="AB14" i="18" s="1"/>
  <c r="AD14" i="18" s="1"/>
  <c r="C14" i="7" s="1"/>
  <c r="O16" i="18"/>
  <c r="E11" i="7"/>
  <c r="T16" i="18"/>
  <c r="E13" i="7"/>
  <c r="E10" i="7"/>
  <c r="E16" i="18"/>
  <c r="Y16" i="18"/>
  <c r="AA6" i="18"/>
  <c r="AB6" i="18" s="1"/>
  <c r="AD6" i="18" s="1"/>
  <c r="C6" i="7" s="1"/>
  <c r="I6" i="7" s="1"/>
  <c r="AA10" i="18"/>
  <c r="AB10" i="18" s="1"/>
  <c r="AD10" i="18" s="1"/>
  <c r="C10" i="7" s="1"/>
  <c r="AA12" i="18"/>
  <c r="AB12" i="18" s="1"/>
  <c r="AD12" i="18" s="1"/>
  <c r="C12" i="7" s="1"/>
  <c r="AA11" i="18"/>
  <c r="AB11" i="18" s="1"/>
  <c r="AD11" i="18" s="1"/>
  <c r="C11" i="7" s="1"/>
  <c r="AA13" i="18"/>
  <c r="AB13" i="18" s="1"/>
  <c r="AD13" i="18" s="1"/>
  <c r="C13" i="7" s="1"/>
  <c r="AA5" i="18"/>
  <c r="AB5" i="18" s="1"/>
  <c r="AD5" i="18" s="1"/>
  <c r="C5" i="7" s="1"/>
  <c r="AA7" i="18"/>
  <c r="AB7" i="18" s="1"/>
  <c r="AD7" i="18" s="1"/>
  <c r="C7" i="7" s="1"/>
  <c r="AA9" i="18"/>
  <c r="AB9" i="18" s="1"/>
  <c r="AD9" i="18" s="1"/>
  <c r="C9" i="7" s="1"/>
  <c r="AA4" i="18"/>
  <c r="AB4" i="18" s="1"/>
  <c r="AD4" i="18" s="1"/>
  <c r="C4" i="7" s="1"/>
  <c r="I5" i="7" l="1"/>
  <c r="I8" i="7"/>
  <c r="I14" i="7"/>
  <c r="I7" i="7"/>
  <c r="I4" i="7"/>
  <c r="I13" i="7"/>
  <c r="I12" i="7"/>
  <c r="I10" i="7"/>
  <c r="I11" i="7"/>
  <c r="I9" i="7"/>
  <c r="AA16" i="18"/>
  <c r="AB16" i="18" s="1"/>
  <c r="AD16" i="18" s="1"/>
</calcChain>
</file>

<file path=xl/sharedStrings.xml><?xml version="1.0" encoding="utf-8"?>
<sst xmlns="http://schemas.openxmlformats.org/spreadsheetml/2006/main" count="216" uniqueCount="127">
  <si>
    <t>单  位</t>
  </si>
  <si>
    <t>宝 鸡 市</t>
  </si>
  <si>
    <t>咸 阳 市</t>
  </si>
  <si>
    <t>渭 南 市</t>
  </si>
  <si>
    <t>汉 中 市</t>
  </si>
  <si>
    <t>安 康 市</t>
  </si>
  <si>
    <t>商 洛 市</t>
  </si>
  <si>
    <t>延 安 市</t>
  </si>
  <si>
    <t>榆 林 市</t>
  </si>
  <si>
    <t>杨凌示范区</t>
  </si>
  <si>
    <t>生活必需品</t>
  </si>
  <si>
    <t>重点流通企业</t>
  </si>
  <si>
    <t>重要生产资料</t>
  </si>
  <si>
    <t>总体及时     报送率</t>
  </si>
  <si>
    <t>及时率得分</t>
  </si>
  <si>
    <t>准确性得分</t>
  </si>
  <si>
    <t>合计得分</t>
  </si>
  <si>
    <t xml:space="preserve"> 应报</t>
  </si>
  <si>
    <t>实报</t>
  </si>
  <si>
    <t>及时报</t>
  </si>
  <si>
    <t>及时报送率</t>
  </si>
  <si>
    <t>占其样本总数权重</t>
  </si>
  <si>
    <t>应报</t>
  </si>
  <si>
    <t>西安市</t>
  </si>
  <si>
    <t>铜川市</t>
  </si>
  <si>
    <t>宝鸡市</t>
  </si>
  <si>
    <t>咸阳市</t>
  </si>
  <si>
    <t>渭南市</t>
  </si>
  <si>
    <t>汉中市</t>
  </si>
  <si>
    <t>安康市</t>
  </si>
  <si>
    <t>商洛市</t>
  </si>
  <si>
    <t>延安市</t>
  </si>
  <si>
    <t>榆林市</t>
  </si>
  <si>
    <t>陕西省</t>
  </si>
  <si>
    <t>报送情况</t>
  </si>
  <si>
    <t>分　项　得　分</t>
  </si>
  <si>
    <t>企业数</t>
  </si>
  <si>
    <t>门店数</t>
  </si>
  <si>
    <t>应报数</t>
  </si>
  <si>
    <t>实报数</t>
  </si>
  <si>
    <t>及时报送数</t>
  </si>
  <si>
    <t>报送率</t>
  </si>
  <si>
    <t>数量分(5)</t>
  </si>
  <si>
    <t>报送分(1)</t>
  </si>
  <si>
    <t>及时报送分（4）</t>
  </si>
  <si>
    <t>单位</t>
  </si>
  <si>
    <t>综合分析</t>
  </si>
  <si>
    <t>黄金周分析</t>
  </si>
  <si>
    <t>信息质量</t>
  </si>
  <si>
    <t>类别</t>
  </si>
  <si>
    <t>分数</t>
  </si>
  <si>
    <t>准备</t>
  </si>
  <si>
    <t>日分析</t>
  </si>
  <si>
    <t>总结</t>
  </si>
  <si>
    <t>数据</t>
  </si>
  <si>
    <t>对比</t>
  </si>
  <si>
    <t>事例</t>
  </si>
  <si>
    <t>原因分析</t>
  </si>
  <si>
    <t>后期预测</t>
  </si>
  <si>
    <t>备注：（1）综合分析10分，有黄金周的自然月为5分，黄金周报告5分；信息质量5分。（2）综合分析的上报时间分别是月度分析为报告期后12日内，季度、半年为报告期后15日内，年度报告为报告期后20日内，综合分析1篇以上的满分，迟报未报不得分；（3）黄金周准备情况1分，日分析每日0.5分，总结1分，分析不全或迟报均减半计分，未报不得分。</t>
  </si>
  <si>
    <t>市区</t>
  </si>
  <si>
    <t>信息发布统计</t>
  </si>
  <si>
    <t>总得分(20)</t>
  </si>
  <si>
    <t>发布数</t>
  </si>
  <si>
    <t>主站采用数</t>
  </si>
  <si>
    <t>杨凌区</t>
  </si>
  <si>
    <t>重点旬报</t>
    <phoneticPr fontId="36" type="noConversion"/>
  </si>
  <si>
    <t>百家日报</t>
    <phoneticPr fontId="36" type="noConversion"/>
  </si>
  <si>
    <t>附件</t>
    <phoneticPr fontId="30" type="noConversion"/>
  </si>
  <si>
    <t xml:space="preserve">          </t>
    <phoneticPr fontId="26" type="noConversion"/>
  </si>
  <si>
    <r>
      <t>韩 城</t>
    </r>
    <r>
      <rPr>
        <b/>
        <sz val="11"/>
        <rFont val="宋体"/>
        <family val="3"/>
        <charset val="134"/>
      </rPr>
      <t xml:space="preserve"> </t>
    </r>
    <r>
      <rPr>
        <b/>
        <sz val="11"/>
        <rFont val="宋体"/>
        <family val="3"/>
        <charset val="134"/>
      </rPr>
      <t>市</t>
    </r>
    <phoneticPr fontId="30" type="noConversion"/>
  </si>
  <si>
    <r>
      <t>2</t>
    </r>
    <r>
      <rPr>
        <b/>
        <sz val="11"/>
        <rFont val="宋体"/>
        <family val="3"/>
        <charset val="134"/>
      </rPr>
      <t>.</t>
    </r>
    <r>
      <rPr>
        <b/>
        <sz val="11"/>
        <rFont val="宋体"/>
        <family val="3"/>
        <charset val="134"/>
      </rPr>
      <t>报表报送 
（41分）</t>
    </r>
    <phoneticPr fontId="30" type="noConversion"/>
  </si>
  <si>
    <r>
      <t>3</t>
    </r>
    <r>
      <rPr>
        <b/>
        <sz val="11"/>
        <rFont val="宋体"/>
        <family val="3"/>
        <charset val="134"/>
      </rPr>
      <t>.</t>
    </r>
    <r>
      <rPr>
        <b/>
        <sz val="11"/>
        <rFont val="宋体"/>
        <family val="3"/>
        <charset val="134"/>
      </rPr>
      <t>智能信息泵（10分）</t>
    </r>
    <phoneticPr fontId="30" type="noConversion"/>
  </si>
  <si>
    <r>
      <t>4</t>
    </r>
    <r>
      <rPr>
        <b/>
        <sz val="11"/>
        <rFont val="宋体"/>
        <family val="3"/>
        <charset val="134"/>
      </rPr>
      <t>.</t>
    </r>
    <r>
      <rPr>
        <b/>
        <sz val="11"/>
        <rFont val="宋体"/>
        <family val="3"/>
        <charset val="134"/>
      </rPr>
      <t>运行分析 （15分）</t>
    </r>
    <phoneticPr fontId="30" type="noConversion"/>
  </si>
  <si>
    <r>
      <t>5</t>
    </r>
    <r>
      <rPr>
        <b/>
        <sz val="11"/>
        <rFont val="宋体"/>
        <family val="3"/>
        <charset val="134"/>
      </rPr>
      <t>.</t>
    </r>
    <r>
      <rPr>
        <b/>
        <sz val="11"/>
        <rFont val="宋体"/>
        <family val="3"/>
        <charset val="134"/>
      </rPr>
      <t>商务预报 （20分）</t>
    </r>
    <phoneticPr fontId="30" type="noConversion"/>
  </si>
  <si>
    <r>
      <t>1.</t>
    </r>
    <r>
      <rPr>
        <b/>
        <sz val="11"/>
        <rFont val="宋体"/>
        <family val="3"/>
        <charset val="134"/>
      </rPr>
      <t>样本管理 （1</t>
    </r>
    <r>
      <rPr>
        <b/>
        <sz val="11"/>
        <rFont val="宋体"/>
        <family val="3"/>
        <charset val="134"/>
      </rPr>
      <t>2</t>
    </r>
    <r>
      <rPr>
        <b/>
        <sz val="11"/>
        <rFont val="宋体"/>
        <family val="3"/>
        <charset val="134"/>
      </rPr>
      <t>分）</t>
    </r>
    <phoneticPr fontId="30" type="noConversion"/>
  </si>
  <si>
    <r>
      <t>6.</t>
    </r>
    <r>
      <rPr>
        <b/>
        <sz val="11"/>
        <rFont val="宋体"/>
        <family val="3"/>
        <charset val="134"/>
      </rPr>
      <t>指定工作  （</t>
    </r>
    <r>
      <rPr>
        <b/>
        <sz val="11"/>
        <rFont val="宋体"/>
        <family val="3"/>
        <charset val="134"/>
      </rPr>
      <t>2</t>
    </r>
    <r>
      <rPr>
        <b/>
        <sz val="11"/>
        <rFont val="宋体"/>
        <family val="3"/>
        <charset val="134"/>
      </rPr>
      <t>分）</t>
    </r>
    <phoneticPr fontId="30" type="noConversion"/>
  </si>
  <si>
    <t>西安市</t>
    <phoneticPr fontId="30" type="noConversion"/>
  </si>
  <si>
    <t>铜川市</t>
    <phoneticPr fontId="30" type="noConversion"/>
  </si>
  <si>
    <r>
      <t>7.市场</t>
    </r>
    <r>
      <rPr>
        <b/>
        <sz val="11"/>
        <rFont val="宋体"/>
        <family val="3"/>
        <charset val="134"/>
      </rPr>
      <t>异常信息  （5分</t>
    </r>
    <r>
      <rPr>
        <b/>
        <sz val="11"/>
        <rFont val="宋体"/>
        <family val="3"/>
        <charset val="134"/>
      </rPr>
      <t>_加分项</t>
    </r>
    <r>
      <rPr>
        <b/>
        <sz val="11"/>
        <rFont val="宋体"/>
        <family val="3"/>
        <charset val="134"/>
      </rPr>
      <t>）</t>
    </r>
    <phoneticPr fontId="30" type="noConversion"/>
  </si>
  <si>
    <t>总  分
（100分+5分）</t>
    <phoneticPr fontId="30" type="noConversion"/>
  </si>
  <si>
    <t>杨　凌</t>
  </si>
  <si>
    <t>韩城市</t>
    <phoneticPr fontId="26" type="noConversion"/>
  </si>
  <si>
    <t>韩城市</t>
    <phoneticPr fontId="30" type="noConversion"/>
  </si>
  <si>
    <t>社　零</t>
    <phoneticPr fontId="30" type="noConversion"/>
  </si>
  <si>
    <t>合计(10)</t>
    <phoneticPr fontId="30" type="noConversion"/>
  </si>
  <si>
    <t>销 售</t>
    <phoneticPr fontId="30" type="noConversion"/>
  </si>
  <si>
    <t>占比率</t>
    <phoneticPr fontId="30" type="noConversion"/>
  </si>
  <si>
    <t>数量情况</t>
    <phoneticPr fontId="30" type="noConversion"/>
  </si>
  <si>
    <t>韩城市</t>
    <phoneticPr fontId="30" type="noConversion"/>
  </si>
  <si>
    <t>全　省</t>
    <phoneticPr fontId="26" type="noConversion"/>
  </si>
  <si>
    <t>分项得分（15）</t>
    <phoneticPr fontId="26" type="noConversion"/>
  </si>
  <si>
    <t>首页
版面
（2）</t>
    <phoneticPr fontId="26" type="noConversion"/>
  </si>
  <si>
    <t>多媒体发布
（3）</t>
    <phoneticPr fontId="26" type="noConversion"/>
  </si>
  <si>
    <t>原创数</t>
    <phoneticPr fontId="26" type="noConversion"/>
  </si>
  <si>
    <t>发布分(6)</t>
    <phoneticPr fontId="26" type="noConversion"/>
  </si>
  <si>
    <t>APP下载(3)</t>
    <phoneticPr fontId="26" type="noConversion"/>
  </si>
  <si>
    <t>主站采用分（6）</t>
    <phoneticPr fontId="26" type="noConversion"/>
  </si>
  <si>
    <t>韩城市</t>
    <phoneticPr fontId="26" type="noConversion"/>
  </si>
  <si>
    <t>-</t>
  </si>
  <si>
    <t>序号</t>
    <phoneticPr fontId="26" type="noConversion"/>
  </si>
  <si>
    <t>市局</t>
    <phoneticPr fontId="26" type="noConversion"/>
  </si>
  <si>
    <t>必需品样本管理</t>
    <phoneticPr fontId="26" type="noConversion"/>
  </si>
  <si>
    <t>生资样本管理</t>
    <phoneticPr fontId="26" type="noConversion"/>
  </si>
  <si>
    <t>重点流通企业样本管理</t>
    <phoneticPr fontId="26" type="noConversion"/>
  </si>
  <si>
    <t>旬报样本管理</t>
    <phoneticPr fontId="26" type="noConversion"/>
  </si>
  <si>
    <t>分项得分</t>
    <phoneticPr fontId="26" type="noConversion"/>
  </si>
  <si>
    <t>样本数</t>
    <phoneticPr fontId="26" type="noConversion"/>
  </si>
  <si>
    <t>覆盖率</t>
    <phoneticPr fontId="26" type="noConversion"/>
  </si>
  <si>
    <t>得分</t>
    <phoneticPr fontId="26" type="noConversion"/>
  </si>
  <si>
    <t>2018年1-6社零</t>
    <phoneticPr fontId="26" type="noConversion"/>
  </si>
  <si>
    <t>2018年1-6样本零售</t>
    <phoneticPr fontId="26" type="noConversion"/>
  </si>
  <si>
    <t>样本餐饮</t>
    <phoneticPr fontId="26" type="noConversion"/>
  </si>
  <si>
    <t>样本合计</t>
    <phoneticPr fontId="26" type="noConversion"/>
  </si>
  <si>
    <t>样本销售</t>
    <phoneticPr fontId="26" type="noConversion"/>
  </si>
  <si>
    <t>旬样本销售</t>
    <phoneticPr fontId="26" type="noConversion"/>
  </si>
  <si>
    <t>韩城市</t>
    <phoneticPr fontId="26" type="noConversion"/>
  </si>
  <si>
    <t>全　　省</t>
    <phoneticPr fontId="26" type="noConversion"/>
  </si>
  <si>
    <t>2018年10月智能信息泵安装报送考核情况（分表三）</t>
    <phoneticPr fontId="30" type="noConversion"/>
  </si>
  <si>
    <t>2018年10月商务预报考核情况（分表五）</t>
    <phoneticPr fontId="26" type="noConversion"/>
  </si>
  <si>
    <t>2018年10月监测样本管理考核情况（分表一）</t>
    <phoneticPr fontId="26" type="noConversion"/>
  </si>
  <si>
    <t>—</t>
    <phoneticPr fontId="26" type="noConversion"/>
  </si>
  <si>
    <t>2018年10月监测报表报送考核情况（分表二）</t>
    <phoneticPr fontId="36" type="noConversion"/>
  </si>
  <si>
    <t>2018年10月市场运行分析考核情况（分表四）</t>
    <phoneticPr fontId="30" type="noConversion"/>
  </si>
  <si>
    <t>10月份市场综合分析</t>
  </si>
  <si>
    <t>10月份市场综合分析</t>
    <phoneticPr fontId="30" type="noConversion"/>
  </si>
  <si>
    <t>2018年10月市场运行监测工作考核情况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</si>
</sst>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0.00_ "/>
    <numFmt numFmtId="178" formatCode="0.00_);[Red]\(0.00\)"/>
    <numFmt numFmtId="179" formatCode="0.0_ "/>
    <numFmt numFmtId="180" formatCode="0_ "/>
  </numFmts>
  <fonts count="400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Arial"/>
      <family val="2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22"/>
      <name val="方正小标宋简体"/>
      <family val="4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Tohama"/>
      <family val="2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99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07" fillId="3" borderId="0" applyNumberFormat="0" applyBorder="0" applyAlignment="0" applyProtection="0">
      <alignment vertical="center"/>
    </xf>
    <xf numFmtId="0" fontId="225" fillId="3" borderId="0" applyNumberFormat="0" applyBorder="0" applyAlignment="0" applyProtection="0">
      <alignment vertical="center"/>
    </xf>
    <xf numFmtId="0" fontId="243" fillId="3" borderId="0" applyNumberFormat="0" applyBorder="0" applyAlignment="0" applyProtection="0">
      <alignment vertical="center"/>
    </xf>
    <xf numFmtId="0" fontId="261" fillId="3" borderId="0" applyNumberFormat="0" applyBorder="0" applyAlignment="0" applyProtection="0">
      <alignment vertical="center"/>
    </xf>
    <xf numFmtId="0" fontId="279" fillId="3" borderId="0" applyNumberFormat="0" applyBorder="0" applyAlignment="0" applyProtection="0">
      <alignment vertical="center"/>
    </xf>
    <xf numFmtId="0" fontId="297" fillId="3" borderId="0" applyNumberFormat="0" applyBorder="0" applyAlignment="0" applyProtection="0">
      <alignment vertical="center"/>
    </xf>
    <xf numFmtId="0" fontId="315" fillId="3" borderId="0" applyNumberFormat="0" applyBorder="0" applyAlignment="0" applyProtection="0">
      <alignment vertical="center"/>
    </xf>
    <xf numFmtId="0" fontId="334" fillId="3" borderId="0" applyNumberFormat="0" applyBorder="0" applyAlignment="0" applyProtection="0">
      <alignment vertical="center"/>
    </xf>
    <xf numFmtId="0" fontId="352" fillId="3" borderId="0" applyNumberFormat="0" applyBorder="0" applyAlignment="0" applyProtection="0">
      <alignment vertical="center"/>
    </xf>
    <xf numFmtId="0" fontId="370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98" fillId="3" borderId="0" applyNumberFormat="0" applyBorder="0" applyAlignment="0" applyProtection="0">
      <alignment vertical="center"/>
    </xf>
    <xf numFmtId="0" fontId="116" fillId="3" borderId="0" applyNumberFormat="0" applyBorder="0" applyAlignment="0" applyProtection="0">
      <alignment vertical="center"/>
    </xf>
    <xf numFmtId="0" fontId="134" fillId="3" borderId="0" applyNumberFormat="0" applyBorder="0" applyAlignment="0" applyProtection="0">
      <alignment vertical="center"/>
    </xf>
    <xf numFmtId="0" fontId="152" fillId="3" borderId="0" applyNumberFormat="0" applyBorder="0" applyAlignment="0" applyProtection="0">
      <alignment vertical="center"/>
    </xf>
    <xf numFmtId="0" fontId="170" fillId="3" borderId="0" applyNumberFormat="0" applyBorder="0" applyAlignment="0" applyProtection="0">
      <alignment vertical="center"/>
    </xf>
    <xf numFmtId="0" fontId="18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07" fillId="5" borderId="0" applyNumberFormat="0" applyBorder="0" applyAlignment="0" applyProtection="0">
      <alignment vertical="center"/>
    </xf>
    <xf numFmtId="0" fontId="225" fillId="5" borderId="0" applyNumberFormat="0" applyBorder="0" applyAlignment="0" applyProtection="0">
      <alignment vertical="center"/>
    </xf>
    <xf numFmtId="0" fontId="243" fillId="5" borderId="0" applyNumberFormat="0" applyBorder="0" applyAlignment="0" applyProtection="0">
      <alignment vertical="center"/>
    </xf>
    <xf numFmtId="0" fontId="261" fillId="5" borderId="0" applyNumberFormat="0" applyBorder="0" applyAlignment="0" applyProtection="0">
      <alignment vertical="center"/>
    </xf>
    <xf numFmtId="0" fontId="279" fillId="5" borderId="0" applyNumberFormat="0" applyBorder="0" applyAlignment="0" applyProtection="0">
      <alignment vertical="center"/>
    </xf>
    <xf numFmtId="0" fontId="297" fillId="5" borderId="0" applyNumberFormat="0" applyBorder="0" applyAlignment="0" applyProtection="0">
      <alignment vertical="center"/>
    </xf>
    <xf numFmtId="0" fontId="315" fillId="5" borderId="0" applyNumberFormat="0" applyBorder="0" applyAlignment="0" applyProtection="0">
      <alignment vertical="center"/>
    </xf>
    <xf numFmtId="0" fontId="334" fillId="5" borderId="0" applyNumberFormat="0" applyBorder="0" applyAlignment="0" applyProtection="0">
      <alignment vertical="center"/>
    </xf>
    <xf numFmtId="0" fontId="352" fillId="5" borderId="0" applyNumberFormat="0" applyBorder="0" applyAlignment="0" applyProtection="0">
      <alignment vertical="center"/>
    </xf>
    <xf numFmtId="0" fontId="370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116" fillId="5" borderId="0" applyNumberFormat="0" applyBorder="0" applyAlignment="0" applyProtection="0">
      <alignment vertical="center"/>
    </xf>
    <xf numFmtId="0" fontId="134" fillId="5" borderId="0" applyNumberFormat="0" applyBorder="0" applyAlignment="0" applyProtection="0">
      <alignment vertical="center"/>
    </xf>
    <xf numFmtId="0" fontId="152" fillId="5" borderId="0" applyNumberFormat="0" applyBorder="0" applyAlignment="0" applyProtection="0">
      <alignment vertical="center"/>
    </xf>
    <xf numFmtId="0" fontId="170" fillId="5" borderId="0" applyNumberFormat="0" applyBorder="0" applyAlignment="0" applyProtection="0">
      <alignment vertical="center"/>
    </xf>
    <xf numFmtId="0" fontId="18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207" fillId="7" borderId="0" applyNumberFormat="0" applyBorder="0" applyAlignment="0" applyProtection="0">
      <alignment vertical="center"/>
    </xf>
    <xf numFmtId="0" fontId="225" fillId="7" borderId="0" applyNumberFormat="0" applyBorder="0" applyAlignment="0" applyProtection="0">
      <alignment vertical="center"/>
    </xf>
    <xf numFmtId="0" fontId="243" fillId="7" borderId="0" applyNumberFormat="0" applyBorder="0" applyAlignment="0" applyProtection="0">
      <alignment vertical="center"/>
    </xf>
    <xf numFmtId="0" fontId="261" fillId="7" borderId="0" applyNumberFormat="0" applyBorder="0" applyAlignment="0" applyProtection="0">
      <alignment vertical="center"/>
    </xf>
    <xf numFmtId="0" fontId="279" fillId="7" borderId="0" applyNumberFormat="0" applyBorder="0" applyAlignment="0" applyProtection="0">
      <alignment vertical="center"/>
    </xf>
    <xf numFmtId="0" fontId="297" fillId="7" borderId="0" applyNumberFormat="0" applyBorder="0" applyAlignment="0" applyProtection="0">
      <alignment vertical="center"/>
    </xf>
    <xf numFmtId="0" fontId="315" fillId="7" borderId="0" applyNumberFormat="0" applyBorder="0" applyAlignment="0" applyProtection="0">
      <alignment vertical="center"/>
    </xf>
    <xf numFmtId="0" fontId="334" fillId="7" borderId="0" applyNumberFormat="0" applyBorder="0" applyAlignment="0" applyProtection="0">
      <alignment vertical="center"/>
    </xf>
    <xf numFmtId="0" fontId="352" fillId="7" borderId="0" applyNumberFormat="0" applyBorder="0" applyAlignment="0" applyProtection="0">
      <alignment vertical="center"/>
    </xf>
    <xf numFmtId="0" fontId="370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80" fillId="7" borderId="0" applyNumberFormat="0" applyBorder="0" applyAlignment="0" applyProtection="0">
      <alignment vertical="center"/>
    </xf>
    <xf numFmtId="0" fontId="98" fillId="7" borderId="0" applyNumberFormat="0" applyBorder="0" applyAlignment="0" applyProtection="0">
      <alignment vertical="center"/>
    </xf>
    <xf numFmtId="0" fontId="116" fillId="7" borderId="0" applyNumberFormat="0" applyBorder="0" applyAlignment="0" applyProtection="0">
      <alignment vertical="center"/>
    </xf>
    <xf numFmtId="0" fontId="134" fillId="7" borderId="0" applyNumberFormat="0" applyBorder="0" applyAlignment="0" applyProtection="0">
      <alignment vertical="center"/>
    </xf>
    <xf numFmtId="0" fontId="152" fillId="7" borderId="0" applyNumberFormat="0" applyBorder="0" applyAlignment="0" applyProtection="0">
      <alignment vertical="center"/>
    </xf>
    <xf numFmtId="0" fontId="170" fillId="7" borderId="0" applyNumberFormat="0" applyBorder="0" applyAlignment="0" applyProtection="0">
      <alignment vertical="center"/>
    </xf>
    <xf numFmtId="0" fontId="188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7" fillId="9" borderId="0" applyNumberFormat="0" applyBorder="0" applyAlignment="0" applyProtection="0">
      <alignment vertical="center"/>
    </xf>
    <xf numFmtId="0" fontId="225" fillId="9" borderId="0" applyNumberFormat="0" applyBorder="0" applyAlignment="0" applyProtection="0">
      <alignment vertical="center"/>
    </xf>
    <xf numFmtId="0" fontId="243" fillId="9" borderId="0" applyNumberFormat="0" applyBorder="0" applyAlignment="0" applyProtection="0">
      <alignment vertical="center"/>
    </xf>
    <xf numFmtId="0" fontId="261" fillId="9" borderId="0" applyNumberFormat="0" applyBorder="0" applyAlignment="0" applyProtection="0">
      <alignment vertical="center"/>
    </xf>
    <xf numFmtId="0" fontId="279" fillId="9" borderId="0" applyNumberFormat="0" applyBorder="0" applyAlignment="0" applyProtection="0">
      <alignment vertical="center"/>
    </xf>
    <xf numFmtId="0" fontId="297" fillId="9" borderId="0" applyNumberFormat="0" applyBorder="0" applyAlignment="0" applyProtection="0">
      <alignment vertical="center"/>
    </xf>
    <xf numFmtId="0" fontId="315" fillId="9" borderId="0" applyNumberFormat="0" applyBorder="0" applyAlignment="0" applyProtection="0">
      <alignment vertical="center"/>
    </xf>
    <xf numFmtId="0" fontId="334" fillId="9" borderId="0" applyNumberFormat="0" applyBorder="0" applyAlignment="0" applyProtection="0">
      <alignment vertical="center"/>
    </xf>
    <xf numFmtId="0" fontId="352" fillId="9" borderId="0" applyNumberFormat="0" applyBorder="0" applyAlignment="0" applyProtection="0">
      <alignment vertical="center"/>
    </xf>
    <xf numFmtId="0" fontId="370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116" fillId="9" borderId="0" applyNumberFormat="0" applyBorder="0" applyAlignment="0" applyProtection="0">
      <alignment vertical="center"/>
    </xf>
    <xf numFmtId="0" fontId="134" fillId="9" borderId="0" applyNumberFormat="0" applyBorder="0" applyAlignment="0" applyProtection="0">
      <alignment vertical="center"/>
    </xf>
    <xf numFmtId="0" fontId="152" fillId="9" borderId="0" applyNumberFormat="0" applyBorder="0" applyAlignment="0" applyProtection="0">
      <alignment vertical="center"/>
    </xf>
    <xf numFmtId="0" fontId="170" fillId="9" borderId="0" applyNumberFormat="0" applyBorder="0" applyAlignment="0" applyProtection="0">
      <alignment vertical="center"/>
    </xf>
    <xf numFmtId="0" fontId="188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207" fillId="11" borderId="0" applyNumberFormat="0" applyBorder="0" applyAlignment="0" applyProtection="0">
      <alignment vertical="center"/>
    </xf>
    <xf numFmtId="0" fontId="225" fillId="11" borderId="0" applyNumberFormat="0" applyBorder="0" applyAlignment="0" applyProtection="0">
      <alignment vertical="center"/>
    </xf>
    <xf numFmtId="0" fontId="243" fillId="11" borderId="0" applyNumberFormat="0" applyBorder="0" applyAlignment="0" applyProtection="0">
      <alignment vertical="center"/>
    </xf>
    <xf numFmtId="0" fontId="261" fillId="11" borderId="0" applyNumberFormat="0" applyBorder="0" applyAlignment="0" applyProtection="0">
      <alignment vertical="center"/>
    </xf>
    <xf numFmtId="0" fontId="279" fillId="11" borderId="0" applyNumberFormat="0" applyBorder="0" applyAlignment="0" applyProtection="0">
      <alignment vertical="center"/>
    </xf>
    <xf numFmtId="0" fontId="297" fillId="11" borderId="0" applyNumberFormat="0" applyBorder="0" applyAlignment="0" applyProtection="0">
      <alignment vertical="center"/>
    </xf>
    <xf numFmtId="0" fontId="315" fillId="11" borderId="0" applyNumberFormat="0" applyBorder="0" applyAlignment="0" applyProtection="0">
      <alignment vertical="center"/>
    </xf>
    <xf numFmtId="0" fontId="334" fillId="11" borderId="0" applyNumberFormat="0" applyBorder="0" applyAlignment="0" applyProtection="0">
      <alignment vertical="center"/>
    </xf>
    <xf numFmtId="0" fontId="352" fillId="11" borderId="0" applyNumberFormat="0" applyBorder="0" applyAlignment="0" applyProtection="0">
      <alignment vertical="center"/>
    </xf>
    <xf numFmtId="0" fontId="370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98" fillId="11" borderId="0" applyNumberFormat="0" applyBorder="0" applyAlignment="0" applyProtection="0">
      <alignment vertical="center"/>
    </xf>
    <xf numFmtId="0" fontId="116" fillId="11" borderId="0" applyNumberFormat="0" applyBorder="0" applyAlignment="0" applyProtection="0">
      <alignment vertical="center"/>
    </xf>
    <xf numFmtId="0" fontId="134" fillId="11" borderId="0" applyNumberFormat="0" applyBorder="0" applyAlignment="0" applyProtection="0">
      <alignment vertical="center"/>
    </xf>
    <xf numFmtId="0" fontId="152" fillId="11" borderId="0" applyNumberFormat="0" applyBorder="0" applyAlignment="0" applyProtection="0">
      <alignment vertical="center"/>
    </xf>
    <xf numFmtId="0" fontId="170" fillId="11" borderId="0" applyNumberFormat="0" applyBorder="0" applyAlignment="0" applyProtection="0">
      <alignment vertical="center"/>
    </xf>
    <xf numFmtId="0" fontId="18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07" fillId="13" borderId="0" applyNumberFormat="0" applyBorder="0" applyAlignment="0" applyProtection="0">
      <alignment vertical="center"/>
    </xf>
    <xf numFmtId="0" fontId="225" fillId="13" borderId="0" applyNumberFormat="0" applyBorder="0" applyAlignment="0" applyProtection="0">
      <alignment vertical="center"/>
    </xf>
    <xf numFmtId="0" fontId="243" fillId="13" borderId="0" applyNumberFormat="0" applyBorder="0" applyAlignment="0" applyProtection="0">
      <alignment vertical="center"/>
    </xf>
    <xf numFmtId="0" fontId="261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297" fillId="13" borderId="0" applyNumberFormat="0" applyBorder="0" applyAlignment="0" applyProtection="0">
      <alignment vertical="center"/>
    </xf>
    <xf numFmtId="0" fontId="315" fillId="13" borderId="0" applyNumberFormat="0" applyBorder="0" applyAlignment="0" applyProtection="0">
      <alignment vertical="center"/>
    </xf>
    <xf numFmtId="0" fontId="334" fillId="13" borderId="0" applyNumberFormat="0" applyBorder="0" applyAlignment="0" applyProtection="0">
      <alignment vertical="center"/>
    </xf>
    <xf numFmtId="0" fontId="352" fillId="13" borderId="0" applyNumberFormat="0" applyBorder="0" applyAlignment="0" applyProtection="0">
      <alignment vertical="center"/>
    </xf>
    <xf numFmtId="0" fontId="370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80" fillId="13" borderId="0" applyNumberFormat="0" applyBorder="0" applyAlignment="0" applyProtection="0">
      <alignment vertical="center"/>
    </xf>
    <xf numFmtId="0" fontId="98" fillId="13" borderId="0" applyNumberFormat="0" applyBorder="0" applyAlignment="0" applyProtection="0">
      <alignment vertical="center"/>
    </xf>
    <xf numFmtId="0" fontId="116" fillId="13" borderId="0" applyNumberFormat="0" applyBorder="0" applyAlignment="0" applyProtection="0">
      <alignment vertical="center"/>
    </xf>
    <xf numFmtId="0" fontId="134" fillId="13" borderId="0" applyNumberFormat="0" applyBorder="0" applyAlignment="0" applyProtection="0">
      <alignment vertical="center"/>
    </xf>
    <xf numFmtId="0" fontId="152" fillId="13" borderId="0" applyNumberFormat="0" applyBorder="0" applyAlignment="0" applyProtection="0">
      <alignment vertical="center"/>
    </xf>
    <xf numFmtId="0" fontId="170" fillId="13" borderId="0" applyNumberFormat="0" applyBorder="0" applyAlignment="0" applyProtection="0">
      <alignment vertical="center"/>
    </xf>
    <xf numFmtId="0" fontId="18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207" fillId="15" borderId="0" applyNumberFormat="0" applyBorder="0" applyAlignment="0" applyProtection="0">
      <alignment vertical="center"/>
    </xf>
    <xf numFmtId="0" fontId="225" fillId="15" borderId="0" applyNumberFormat="0" applyBorder="0" applyAlignment="0" applyProtection="0">
      <alignment vertical="center"/>
    </xf>
    <xf numFmtId="0" fontId="243" fillId="15" borderId="0" applyNumberFormat="0" applyBorder="0" applyAlignment="0" applyProtection="0">
      <alignment vertical="center"/>
    </xf>
    <xf numFmtId="0" fontId="261" fillId="15" borderId="0" applyNumberFormat="0" applyBorder="0" applyAlignment="0" applyProtection="0">
      <alignment vertical="center"/>
    </xf>
    <xf numFmtId="0" fontId="279" fillId="15" borderId="0" applyNumberFormat="0" applyBorder="0" applyAlignment="0" applyProtection="0">
      <alignment vertical="center"/>
    </xf>
    <xf numFmtId="0" fontId="297" fillId="15" borderId="0" applyNumberFormat="0" applyBorder="0" applyAlignment="0" applyProtection="0">
      <alignment vertical="center"/>
    </xf>
    <xf numFmtId="0" fontId="315" fillId="15" borderId="0" applyNumberFormat="0" applyBorder="0" applyAlignment="0" applyProtection="0">
      <alignment vertical="center"/>
    </xf>
    <xf numFmtId="0" fontId="334" fillId="15" borderId="0" applyNumberFormat="0" applyBorder="0" applyAlignment="0" applyProtection="0">
      <alignment vertical="center"/>
    </xf>
    <xf numFmtId="0" fontId="352" fillId="15" borderId="0" applyNumberFormat="0" applyBorder="0" applyAlignment="0" applyProtection="0">
      <alignment vertical="center"/>
    </xf>
    <xf numFmtId="0" fontId="370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98" fillId="15" borderId="0" applyNumberFormat="0" applyBorder="0" applyAlignment="0" applyProtection="0">
      <alignment vertical="center"/>
    </xf>
    <xf numFmtId="0" fontId="116" fillId="15" borderId="0" applyNumberFormat="0" applyBorder="0" applyAlignment="0" applyProtection="0">
      <alignment vertical="center"/>
    </xf>
    <xf numFmtId="0" fontId="134" fillId="15" borderId="0" applyNumberFormat="0" applyBorder="0" applyAlignment="0" applyProtection="0">
      <alignment vertical="center"/>
    </xf>
    <xf numFmtId="0" fontId="152" fillId="15" borderId="0" applyNumberFormat="0" applyBorder="0" applyAlignment="0" applyProtection="0">
      <alignment vertical="center"/>
    </xf>
    <xf numFmtId="0" fontId="170" fillId="15" borderId="0" applyNumberFormat="0" applyBorder="0" applyAlignment="0" applyProtection="0">
      <alignment vertical="center"/>
    </xf>
    <xf numFmtId="0" fontId="18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07" fillId="17" borderId="0" applyNumberFormat="0" applyBorder="0" applyAlignment="0" applyProtection="0">
      <alignment vertical="center"/>
    </xf>
    <xf numFmtId="0" fontId="225" fillId="17" borderId="0" applyNumberFormat="0" applyBorder="0" applyAlignment="0" applyProtection="0">
      <alignment vertical="center"/>
    </xf>
    <xf numFmtId="0" fontId="243" fillId="17" borderId="0" applyNumberFormat="0" applyBorder="0" applyAlignment="0" applyProtection="0">
      <alignment vertical="center"/>
    </xf>
    <xf numFmtId="0" fontId="261" fillId="17" borderId="0" applyNumberFormat="0" applyBorder="0" applyAlignment="0" applyProtection="0">
      <alignment vertical="center"/>
    </xf>
    <xf numFmtId="0" fontId="279" fillId="17" borderId="0" applyNumberFormat="0" applyBorder="0" applyAlignment="0" applyProtection="0">
      <alignment vertical="center"/>
    </xf>
    <xf numFmtId="0" fontId="297" fillId="17" borderId="0" applyNumberFormat="0" applyBorder="0" applyAlignment="0" applyProtection="0">
      <alignment vertical="center"/>
    </xf>
    <xf numFmtId="0" fontId="315" fillId="17" borderId="0" applyNumberFormat="0" applyBorder="0" applyAlignment="0" applyProtection="0">
      <alignment vertical="center"/>
    </xf>
    <xf numFmtId="0" fontId="334" fillId="17" borderId="0" applyNumberFormat="0" applyBorder="0" applyAlignment="0" applyProtection="0">
      <alignment vertical="center"/>
    </xf>
    <xf numFmtId="0" fontId="352" fillId="17" borderId="0" applyNumberFormat="0" applyBorder="0" applyAlignment="0" applyProtection="0">
      <alignment vertical="center"/>
    </xf>
    <xf numFmtId="0" fontId="370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80" fillId="17" borderId="0" applyNumberFormat="0" applyBorder="0" applyAlignment="0" applyProtection="0">
      <alignment vertical="center"/>
    </xf>
    <xf numFmtId="0" fontId="98" fillId="17" borderId="0" applyNumberFormat="0" applyBorder="0" applyAlignment="0" applyProtection="0">
      <alignment vertical="center"/>
    </xf>
    <xf numFmtId="0" fontId="116" fillId="17" borderId="0" applyNumberFormat="0" applyBorder="0" applyAlignment="0" applyProtection="0">
      <alignment vertical="center"/>
    </xf>
    <xf numFmtId="0" fontId="134" fillId="17" borderId="0" applyNumberFormat="0" applyBorder="0" applyAlignment="0" applyProtection="0">
      <alignment vertical="center"/>
    </xf>
    <xf numFmtId="0" fontId="152" fillId="17" borderId="0" applyNumberFormat="0" applyBorder="0" applyAlignment="0" applyProtection="0">
      <alignment vertical="center"/>
    </xf>
    <xf numFmtId="0" fontId="170" fillId="17" borderId="0" applyNumberFormat="0" applyBorder="0" applyAlignment="0" applyProtection="0">
      <alignment vertical="center"/>
    </xf>
    <xf numFmtId="0" fontId="18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207" fillId="19" borderId="0" applyNumberFormat="0" applyBorder="0" applyAlignment="0" applyProtection="0">
      <alignment vertical="center"/>
    </xf>
    <xf numFmtId="0" fontId="225" fillId="19" borderId="0" applyNumberFormat="0" applyBorder="0" applyAlignment="0" applyProtection="0">
      <alignment vertical="center"/>
    </xf>
    <xf numFmtId="0" fontId="243" fillId="19" borderId="0" applyNumberFormat="0" applyBorder="0" applyAlignment="0" applyProtection="0">
      <alignment vertical="center"/>
    </xf>
    <xf numFmtId="0" fontId="261" fillId="19" borderId="0" applyNumberFormat="0" applyBorder="0" applyAlignment="0" applyProtection="0">
      <alignment vertical="center"/>
    </xf>
    <xf numFmtId="0" fontId="279" fillId="19" borderId="0" applyNumberFormat="0" applyBorder="0" applyAlignment="0" applyProtection="0">
      <alignment vertical="center"/>
    </xf>
    <xf numFmtId="0" fontId="297" fillId="19" borderId="0" applyNumberFormat="0" applyBorder="0" applyAlignment="0" applyProtection="0">
      <alignment vertical="center"/>
    </xf>
    <xf numFmtId="0" fontId="315" fillId="19" borderId="0" applyNumberFormat="0" applyBorder="0" applyAlignment="0" applyProtection="0">
      <alignment vertical="center"/>
    </xf>
    <xf numFmtId="0" fontId="334" fillId="19" borderId="0" applyNumberFormat="0" applyBorder="0" applyAlignment="0" applyProtection="0">
      <alignment vertical="center"/>
    </xf>
    <xf numFmtId="0" fontId="352" fillId="19" borderId="0" applyNumberFormat="0" applyBorder="0" applyAlignment="0" applyProtection="0">
      <alignment vertical="center"/>
    </xf>
    <xf numFmtId="0" fontId="370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98" fillId="19" borderId="0" applyNumberFormat="0" applyBorder="0" applyAlignment="0" applyProtection="0">
      <alignment vertical="center"/>
    </xf>
    <xf numFmtId="0" fontId="116" fillId="19" borderId="0" applyNumberFormat="0" applyBorder="0" applyAlignment="0" applyProtection="0">
      <alignment vertical="center"/>
    </xf>
    <xf numFmtId="0" fontId="134" fillId="19" borderId="0" applyNumberFormat="0" applyBorder="0" applyAlignment="0" applyProtection="0">
      <alignment vertical="center"/>
    </xf>
    <xf numFmtId="0" fontId="152" fillId="19" borderId="0" applyNumberFormat="0" applyBorder="0" applyAlignment="0" applyProtection="0">
      <alignment vertical="center"/>
    </xf>
    <xf numFmtId="0" fontId="170" fillId="19" borderId="0" applyNumberFormat="0" applyBorder="0" applyAlignment="0" applyProtection="0">
      <alignment vertical="center"/>
    </xf>
    <xf numFmtId="0" fontId="188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7" fillId="9" borderId="0" applyNumberFormat="0" applyBorder="0" applyAlignment="0" applyProtection="0">
      <alignment vertical="center"/>
    </xf>
    <xf numFmtId="0" fontId="225" fillId="9" borderId="0" applyNumberFormat="0" applyBorder="0" applyAlignment="0" applyProtection="0">
      <alignment vertical="center"/>
    </xf>
    <xf numFmtId="0" fontId="243" fillId="9" borderId="0" applyNumberFormat="0" applyBorder="0" applyAlignment="0" applyProtection="0">
      <alignment vertical="center"/>
    </xf>
    <xf numFmtId="0" fontId="261" fillId="9" borderId="0" applyNumberFormat="0" applyBorder="0" applyAlignment="0" applyProtection="0">
      <alignment vertical="center"/>
    </xf>
    <xf numFmtId="0" fontId="279" fillId="9" borderId="0" applyNumberFormat="0" applyBorder="0" applyAlignment="0" applyProtection="0">
      <alignment vertical="center"/>
    </xf>
    <xf numFmtId="0" fontId="297" fillId="9" borderId="0" applyNumberFormat="0" applyBorder="0" applyAlignment="0" applyProtection="0">
      <alignment vertical="center"/>
    </xf>
    <xf numFmtId="0" fontId="315" fillId="9" borderId="0" applyNumberFormat="0" applyBorder="0" applyAlignment="0" applyProtection="0">
      <alignment vertical="center"/>
    </xf>
    <xf numFmtId="0" fontId="334" fillId="9" borderId="0" applyNumberFormat="0" applyBorder="0" applyAlignment="0" applyProtection="0">
      <alignment vertical="center"/>
    </xf>
    <xf numFmtId="0" fontId="352" fillId="9" borderId="0" applyNumberFormat="0" applyBorder="0" applyAlignment="0" applyProtection="0">
      <alignment vertical="center"/>
    </xf>
    <xf numFmtId="0" fontId="370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116" fillId="9" borderId="0" applyNumberFormat="0" applyBorder="0" applyAlignment="0" applyProtection="0">
      <alignment vertical="center"/>
    </xf>
    <xf numFmtId="0" fontId="134" fillId="9" borderId="0" applyNumberFormat="0" applyBorder="0" applyAlignment="0" applyProtection="0">
      <alignment vertical="center"/>
    </xf>
    <xf numFmtId="0" fontId="152" fillId="9" borderId="0" applyNumberFormat="0" applyBorder="0" applyAlignment="0" applyProtection="0">
      <alignment vertical="center"/>
    </xf>
    <xf numFmtId="0" fontId="170" fillId="9" borderId="0" applyNumberFormat="0" applyBorder="0" applyAlignment="0" applyProtection="0">
      <alignment vertical="center"/>
    </xf>
    <xf numFmtId="0" fontId="188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207" fillId="15" borderId="0" applyNumberFormat="0" applyBorder="0" applyAlignment="0" applyProtection="0">
      <alignment vertical="center"/>
    </xf>
    <xf numFmtId="0" fontId="225" fillId="15" borderId="0" applyNumberFormat="0" applyBorder="0" applyAlignment="0" applyProtection="0">
      <alignment vertical="center"/>
    </xf>
    <xf numFmtId="0" fontId="243" fillId="15" borderId="0" applyNumberFormat="0" applyBorder="0" applyAlignment="0" applyProtection="0">
      <alignment vertical="center"/>
    </xf>
    <xf numFmtId="0" fontId="261" fillId="15" borderId="0" applyNumberFormat="0" applyBorder="0" applyAlignment="0" applyProtection="0">
      <alignment vertical="center"/>
    </xf>
    <xf numFmtId="0" fontId="279" fillId="15" borderId="0" applyNumberFormat="0" applyBorder="0" applyAlignment="0" applyProtection="0">
      <alignment vertical="center"/>
    </xf>
    <xf numFmtId="0" fontId="297" fillId="15" borderId="0" applyNumberFormat="0" applyBorder="0" applyAlignment="0" applyProtection="0">
      <alignment vertical="center"/>
    </xf>
    <xf numFmtId="0" fontId="315" fillId="15" borderId="0" applyNumberFormat="0" applyBorder="0" applyAlignment="0" applyProtection="0">
      <alignment vertical="center"/>
    </xf>
    <xf numFmtId="0" fontId="334" fillId="15" borderId="0" applyNumberFormat="0" applyBorder="0" applyAlignment="0" applyProtection="0">
      <alignment vertical="center"/>
    </xf>
    <xf numFmtId="0" fontId="352" fillId="15" borderId="0" applyNumberFormat="0" applyBorder="0" applyAlignment="0" applyProtection="0">
      <alignment vertical="center"/>
    </xf>
    <xf numFmtId="0" fontId="370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98" fillId="15" borderId="0" applyNumberFormat="0" applyBorder="0" applyAlignment="0" applyProtection="0">
      <alignment vertical="center"/>
    </xf>
    <xf numFmtId="0" fontId="116" fillId="15" borderId="0" applyNumberFormat="0" applyBorder="0" applyAlignment="0" applyProtection="0">
      <alignment vertical="center"/>
    </xf>
    <xf numFmtId="0" fontId="134" fillId="15" borderId="0" applyNumberFormat="0" applyBorder="0" applyAlignment="0" applyProtection="0">
      <alignment vertical="center"/>
    </xf>
    <xf numFmtId="0" fontId="152" fillId="15" borderId="0" applyNumberFormat="0" applyBorder="0" applyAlignment="0" applyProtection="0">
      <alignment vertical="center"/>
    </xf>
    <xf numFmtId="0" fontId="170" fillId="15" borderId="0" applyNumberFormat="0" applyBorder="0" applyAlignment="0" applyProtection="0">
      <alignment vertical="center"/>
    </xf>
    <xf numFmtId="0" fontId="188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207" fillId="21" borderId="0" applyNumberFormat="0" applyBorder="0" applyAlignment="0" applyProtection="0">
      <alignment vertical="center"/>
    </xf>
    <xf numFmtId="0" fontId="225" fillId="21" borderId="0" applyNumberFormat="0" applyBorder="0" applyAlignment="0" applyProtection="0">
      <alignment vertical="center"/>
    </xf>
    <xf numFmtId="0" fontId="243" fillId="21" borderId="0" applyNumberFormat="0" applyBorder="0" applyAlignment="0" applyProtection="0">
      <alignment vertical="center"/>
    </xf>
    <xf numFmtId="0" fontId="261" fillId="21" borderId="0" applyNumberFormat="0" applyBorder="0" applyAlignment="0" applyProtection="0">
      <alignment vertical="center"/>
    </xf>
    <xf numFmtId="0" fontId="279" fillId="21" borderId="0" applyNumberFormat="0" applyBorder="0" applyAlignment="0" applyProtection="0">
      <alignment vertical="center"/>
    </xf>
    <xf numFmtId="0" fontId="297" fillId="21" borderId="0" applyNumberFormat="0" applyBorder="0" applyAlignment="0" applyProtection="0">
      <alignment vertical="center"/>
    </xf>
    <xf numFmtId="0" fontId="315" fillId="21" borderId="0" applyNumberFormat="0" applyBorder="0" applyAlignment="0" applyProtection="0">
      <alignment vertical="center"/>
    </xf>
    <xf numFmtId="0" fontId="334" fillId="21" borderId="0" applyNumberFormat="0" applyBorder="0" applyAlignment="0" applyProtection="0">
      <alignment vertical="center"/>
    </xf>
    <xf numFmtId="0" fontId="352" fillId="21" borderId="0" applyNumberFormat="0" applyBorder="0" applyAlignment="0" applyProtection="0">
      <alignment vertical="center"/>
    </xf>
    <xf numFmtId="0" fontId="370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98" fillId="21" borderId="0" applyNumberFormat="0" applyBorder="0" applyAlignment="0" applyProtection="0">
      <alignment vertical="center"/>
    </xf>
    <xf numFmtId="0" fontId="116" fillId="21" borderId="0" applyNumberFormat="0" applyBorder="0" applyAlignment="0" applyProtection="0">
      <alignment vertical="center"/>
    </xf>
    <xf numFmtId="0" fontId="134" fillId="21" borderId="0" applyNumberFormat="0" applyBorder="0" applyAlignment="0" applyProtection="0">
      <alignment vertical="center"/>
    </xf>
    <xf numFmtId="0" fontId="152" fillId="21" borderId="0" applyNumberFormat="0" applyBorder="0" applyAlignment="0" applyProtection="0">
      <alignment vertical="center"/>
    </xf>
    <xf numFmtId="0" fontId="170" fillId="21" borderId="0" applyNumberFormat="0" applyBorder="0" applyAlignment="0" applyProtection="0">
      <alignment vertical="center"/>
    </xf>
    <xf numFmtId="0" fontId="188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08" fillId="23" borderId="0" applyNumberFormat="0" applyBorder="0" applyAlignment="0" applyProtection="0">
      <alignment vertical="center"/>
    </xf>
    <xf numFmtId="0" fontId="226" fillId="23" borderId="0" applyNumberFormat="0" applyBorder="0" applyAlignment="0" applyProtection="0">
      <alignment vertical="center"/>
    </xf>
    <xf numFmtId="0" fontId="244" fillId="23" borderId="0" applyNumberFormat="0" applyBorder="0" applyAlignment="0" applyProtection="0">
      <alignment vertical="center"/>
    </xf>
    <xf numFmtId="0" fontId="262" fillId="23" borderId="0" applyNumberFormat="0" applyBorder="0" applyAlignment="0" applyProtection="0">
      <alignment vertical="center"/>
    </xf>
    <xf numFmtId="0" fontId="280" fillId="23" borderId="0" applyNumberFormat="0" applyBorder="0" applyAlignment="0" applyProtection="0">
      <alignment vertical="center"/>
    </xf>
    <xf numFmtId="0" fontId="298" fillId="23" borderId="0" applyNumberFormat="0" applyBorder="0" applyAlignment="0" applyProtection="0">
      <alignment vertical="center"/>
    </xf>
    <xf numFmtId="0" fontId="316" fillId="23" borderId="0" applyNumberFormat="0" applyBorder="0" applyAlignment="0" applyProtection="0">
      <alignment vertical="center"/>
    </xf>
    <xf numFmtId="0" fontId="335" fillId="23" borderId="0" applyNumberFormat="0" applyBorder="0" applyAlignment="0" applyProtection="0">
      <alignment vertical="center"/>
    </xf>
    <xf numFmtId="0" fontId="353" fillId="23" borderId="0" applyNumberFormat="0" applyBorder="0" applyAlignment="0" applyProtection="0">
      <alignment vertical="center"/>
    </xf>
    <xf numFmtId="0" fontId="371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99" fillId="23" borderId="0" applyNumberFormat="0" applyBorder="0" applyAlignment="0" applyProtection="0">
      <alignment vertical="center"/>
    </xf>
    <xf numFmtId="0" fontId="117" fillId="23" borderId="0" applyNumberFormat="0" applyBorder="0" applyAlignment="0" applyProtection="0">
      <alignment vertical="center"/>
    </xf>
    <xf numFmtId="0" fontId="135" fillId="23" borderId="0" applyNumberFormat="0" applyBorder="0" applyAlignment="0" applyProtection="0">
      <alignment vertical="center"/>
    </xf>
    <xf numFmtId="0" fontId="153" fillId="23" borderId="0" applyNumberFormat="0" applyBorder="0" applyAlignment="0" applyProtection="0">
      <alignment vertical="center"/>
    </xf>
    <xf numFmtId="0" fontId="171" fillId="23" borderId="0" applyNumberFormat="0" applyBorder="0" applyAlignment="0" applyProtection="0">
      <alignment vertical="center"/>
    </xf>
    <xf numFmtId="0" fontId="189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08" fillId="17" borderId="0" applyNumberFormat="0" applyBorder="0" applyAlignment="0" applyProtection="0">
      <alignment vertical="center"/>
    </xf>
    <xf numFmtId="0" fontId="226" fillId="17" borderId="0" applyNumberFormat="0" applyBorder="0" applyAlignment="0" applyProtection="0">
      <alignment vertical="center"/>
    </xf>
    <xf numFmtId="0" fontId="244" fillId="17" borderId="0" applyNumberFormat="0" applyBorder="0" applyAlignment="0" applyProtection="0">
      <alignment vertical="center"/>
    </xf>
    <xf numFmtId="0" fontId="262" fillId="17" borderId="0" applyNumberFormat="0" applyBorder="0" applyAlignment="0" applyProtection="0">
      <alignment vertical="center"/>
    </xf>
    <xf numFmtId="0" fontId="280" fillId="17" borderId="0" applyNumberFormat="0" applyBorder="0" applyAlignment="0" applyProtection="0">
      <alignment vertical="center"/>
    </xf>
    <xf numFmtId="0" fontId="298" fillId="17" borderId="0" applyNumberFormat="0" applyBorder="0" applyAlignment="0" applyProtection="0">
      <alignment vertical="center"/>
    </xf>
    <xf numFmtId="0" fontId="316" fillId="17" borderId="0" applyNumberFormat="0" applyBorder="0" applyAlignment="0" applyProtection="0">
      <alignment vertical="center"/>
    </xf>
    <xf numFmtId="0" fontId="335" fillId="17" borderId="0" applyNumberFormat="0" applyBorder="0" applyAlignment="0" applyProtection="0">
      <alignment vertical="center"/>
    </xf>
    <xf numFmtId="0" fontId="353" fillId="17" borderId="0" applyNumberFormat="0" applyBorder="0" applyAlignment="0" applyProtection="0">
      <alignment vertical="center"/>
    </xf>
    <xf numFmtId="0" fontId="371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81" fillId="17" borderId="0" applyNumberFormat="0" applyBorder="0" applyAlignment="0" applyProtection="0">
      <alignment vertical="center"/>
    </xf>
    <xf numFmtId="0" fontId="99" fillId="17" borderId="0" applyNumberFormat="0" applyBorder="0" applyAlignment="0" applyProtection="0">
      <alignment vertical="center"/>
    </xf>
    <xf numFmtId="0" fontId="117" fillId="17" borderId="0" applyNumberFormat="0" applyBorder="0" applyAlignment="0" applyProtection="0">
      <alignment vertical="center"/>
    </xf>
    <xf numFmtId="0" fontId="135" fillId="17" borderId="0" applyNumberFormat="0" applyBorder="0" applyAlignment="0" applyProtection="0">
      <alignment vertical="center"/>
    </xf>
    <xf numFmtId="0" fontId="153" fillId="17" borderId="0" applyNumberFormat="0" applyBorder="0" applyAlignment="0" applyProtection="0">
      <alignment vertical="center"/>
    </xf>
    <xf numFmtId="0" fontId="171" fillId="17" borderId="0" applyNumberFormat="0" applyBorder="0" applyAlignment="0" applyProtection="0">
      <alignment vertical="center"/>
    </xf>
    <xf numFmtId="0" fontId="189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08" fillId="19" borderId="0" applyNumberFormat="0" applyBorder="0" applyAlignment="0" applyProtection="0">
      <alignment vertical="center"/>
    </xf>
    <xf numFmtId="0" fontId="226" fillId="19" borderId="0" applyNumberFormat="0" applyBorder="0" applyAlignment="0" applyProtection="0">
      <alignment vertical="center"/>
    </xf>
    <xf numFmtId="0" fontId="244" fillId="19" borderId="0" applyNumberFormat="0" applyBorder="0" applyAlignment="0" applyProtection="0">
      <alignment vertical="center"/>
    </xf>
    <xf numFmtId="0" fontId="262" fillId="19" borderId="0" applyNumberFormat="0" applyBorder="0" applyAlignment="0" applyProtection="0">
      <alignment vertical="center"/>
    </xf>
    <xf numFmtId="0" fontId="280" fillId="19" borderId="0" applyNumberFormat="0" applyBorder="0" applyAlignment="0" applyProtection="0">
      <alignment vertical="center"/>
    </xf>
    <xf numFmtId="0" fontId="298" fillId="19" borderId="0" applyNumberFormat="0" applyBorder="0" applyAlignment="0" applyProtection="0">
      <alignment vertical="center"/>
    </xf>
    <xf numFmtId="0" fontId="316" fillId="19" borderId="0" applyNumberFormat="0" applyBorder="0" applyAlignment="0" applyProtection="0">
      <alignment vertical="center"/>
    </xf>
    <xf numFmtId="0" fontId="335" fillId="19" borderId="0" applyNumberFormat="0" applyBorder="0" applyAlignment="0" applyProtection="0">
      <alignment vertical="center"/>
    </xf>
    <xf numFmtId="0" fontId="353" fillId="19" borderId="0" applyNumberFormat="0" applyBorder="0" applyAlignment="0" applyProtection="0">
      <alignment vertical="center"/>
    </xf>
    <xf numFmtId="0" fontId="371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99" fillId="19" borderId="0" applyNumberFormat="0" applyBorder="0" applyAlignment="0" applyProtection="0">
      <alignment vertical="center"/>
    </xf>
    <xf numFmtId="0" fontId="117" fillId="19" borderId="0" applyNumberFormat="0" applyBorder="0" applyAlignment="0" applyProtection="0">
      <alignment vertical="center"/>
    </xf>
    <xf numFmtId="0" fontId="135" fillId="19" borderId="0" applyNumberFormat="0" applyBorder="0" applyAlignment="0" applyProtection="0">
      <alignment vertical="center"/>
    </xf>
    <xf numFmtId="0" fontId="153" fillId="19" borderId="0" applyNumberFormat="0" applyBorder="0" applyAlignment="0" applyProtection="0">
      <alignment vertical="center"/>
    </xf>
    <xf numFmtId="0" fontId="171" fillId="19" borderId="0" applyNumberFormat="0" applyBorder="0" applyAlignment="0" applyProtection="0">
      <alignment vertical="center"/>
    </xf>
    <xf numFmtId="0" fontId="189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08" fillId="25" borderId="0" applyNumberFormat="0" applyBorder="0" applyAlignment="0" applyProtection="0">
      <alignment vertical="center"/>
    </xf>
    <xf numFmtId="0" fontId="226" fillId="25" borderId="0" applyNumberFormat="0" applyBorder="0" applyAlignment="0" applyProtection="0">
      <alignment vertical="center"/>
    </xf>
    <xf numFmtId="0" fontId="244" fillId="25" borderId="0" applyNumberFormat="0" applyBorder="0" applyAlignment="0" applyProtection="0">
      <alignment vertical="center"/>
    </xf>
    <xf numFmtId="0" fontId="262" fillId="25" borderId="0" applyNumberFormat="0" applyBorder="0" applyAlignment="0" applyProtection="0">
      <alignment vertical="center"/>
    </xf>
    <xf numFmtId="0" fontId="280" fillId="25" borderId="0" applyNumberFormat="0" applyBorder="0" applyAlignment="0" applyProtection="0">
      <alignment vertical="center"/>
    </xf>
    <xf numFmtId="0" fontId="298" fillId="25" borderId="0" applyNumberFormat="0" applyBorder="0" applyAlignment="0" applyProtection="0">
      <alignment vertical="center"/>
    </xf>
    <xf numFmtId="0" fontId="316" fillId="25" borderId="0" applyNumberFormat="0" applyBorder="0" applyAlignment="0" applyProtection="0">
      <alignment vertical="center"/>
    </xf>
    <xf numFmtId="0" fontId="335" fillId="25" borderId="0" applyNumberFormat="0" applyBorder="0" applyAlignment="0" applyProtection="0">
      <alignment vertical="center"/>
    </xf>
    <xf numFmtId="0" fontId="353" fillId="25" borderId="0" applyNumberFormat="0" applyBorder="0" applyAlignment="0" applyProtection="0">
      <alignment vertical="center"/>
    </xf>
    <xf numFmtId="0" fontId="371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81" fillId="25" borderId="0" applyNumberFormat="0" applyBorder="0" applyAlignment="0" applyProtection="0">
      <alignment vertical="center"/>
    </xf>
    <xf numFmtId="0" fontId="99" fillId="25" borderId="0" applyNumberFormat="0" applyBorder="0" applyAlignment="0" applyProtection="0">
      <alignment vertical="center"/>
    </xf>
    <xf numFmtId="0" fontId="117" fillId="25" borderId="0" applyNumberFormat="0" applyBorder="0" applyAlignment="0" applyProtection="0">
      <alignment vertical="center"/>
    </xf>
    <xf numFmtId="0" fontId="135" fillId="25" borderId="0" applyNumberFormat="0" applyBorder="0" applyAlignment="0" applyProtection="0">
      <alignment vertical="center"/>
    </xf>
    <xf numFmtId="0" fontId="153" fillId="25" borderId="0" applyNumberFormat="0" applyBorder="0" applyAlignment="0" applyProtection="0">
      <alignment vertical="center"/>
    </xf>
    <xf numFmtId="0" fontId="171" fillId="25" borderId="0" applyNumberFormat="0" applyBorder="0" applyAlignment="0" applyProtection="0">
      <alignment vertical="center"/>
    </xf>
    <xf numFmtId="0" fontId="189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208" fillId="27" borderId="0" applyNumberFormat="0" applyBorder="0" applyAlignment="0" applyProtection="0">
      <alignment vertical="center"/>
    </xf>
    <xf numFmtId="0" fontId="226" fillId="27" borderId="0" applyNumberFormat="0" applyBorder="0" applyAlignment="0" applyProtection="0">
      <alignment vertical="center"/>
    </xf>
    <xf numFmtId="0" fontId="244" fillId="27" borderId="0" applyNumberFormat="0" applyBorder="0" applyAlignment="0" applyProtection="0">
      <alignment vertical="center"/>
    </xf>
    <xf numFmtId="0" fontId="262" fillId="27" borderId="0" applyNumberFormat="0" applyBorder="0" applyAlignment="0" applyProtection="0">
      <alignment vertical="center"/>
    </xf>
    <xf numFmtId="0" fontId="280" fillId="27" borderId="0" applyNumberFormat="0" applyBorder="0" applyAlignment="0" applyProtection="0">
      <alignment vertical="center"/>
    </xf>
    <xf numFmtId="0" fontId="298" fillId="27" borderId="0" applyNumberFormat="0" applyBorder="0" applyAlignment="0" applyProtection="0">
      <alignment vertical="center"/>
    </xf>
    <xf numFmtId="0" fontId="316" fillId="27" borderId="0" applyNumberFormat="0" applyBorder="0" applyAlignment="0" applyProtection="0">
      <alignment vertical="center"/>
    </xf>
    <xf numFmtId="0" fontId="335" fillId="27" borderId="0" applyNumberFormat="0" applyBorder="0" applyAlignment="0" applyProtection="0">
      <alignment vertical="center"/>
    </xf>
    <xf numFmtId="0" fontId="353" fillId="27" borderId="0" applyNumberFormat="0" applyBorder="0" applyAlignment="0" applyProtection="0">
      <alignment vertical="center"/>
    </xf>
    <xf numFmtId="0" fontId="371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81" fillId="27" borderId="0" applyNumberFormat="0" applyBorder="0" applyAlignment="0" applyProtection="0">
      <alignment vertical="center"/>
    </xf>
    <xf numFmtId="0" fontId="99" fillId="27" borderId="0" applyNumberFormat="0" applyBorder="0" applyAlignment="0" applyProtection="0">
      <alignment vertical="center"/>
    </xf>
    <xf numFmtId="0" fontId="117" fillId="27" borderId="0" applyNumberFormat="0" applyBorder="0" applyAlignment="0" applyProtection="0">
      <alignment vertical="center"/>
    </xf>
    <xf numFmtId="0" fontId="135" fillId="27" borderId="0" applyNumberFormat="0" applyBorder="0" applyAlignment="0" applyProtection="0">
      <alignment vertical="center"/>
    </xf>
    <xf numFmtId="0" fontId="153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89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208" fillId="29" borderId="0" applyNumberFormat="0" applyBorder="0" applyAlignment="0" applyProtection="0">
      <alignment vertical="center"/>
    </xf>
    <xf numFmtId="0" fontId="226" fillId="29" borderId="0" applyNumberFormat="0" applyBorder="0" applyAlignment="0" applyProtection="0">
      <alignment vertical="center"/>
    </xf>
    <xf numFmtId="0" fontId="244" fillId="29" borderId="0" applyNumberFormat="0" applyBorder="0" applyAlignment="0" applyProtection="0">
      <alignment vertical="center"/>
    </xf>
    <xf numFmtId="0" fontId="262" fillId="29" borderId="0" applyNumberFormat="0" applyBorder="0" applyAlignment="0" applyProtection="0">
      <alignment vertical="center"/>
    </xf>
    <xf numFmtId="0" fontId="280" fillId="29" borderId="0" applyNumberFormat="0" applyBorder="0" applyAlignment="0" applyProtection="0">
      <alignment vertical="center"/>
    </xf>
    <xf numFmtId="0" fontId="298" fillId="29" borderId="0" applyNumberFormat="0" applyBorder="0" applyAlignment="0" applyProtection="0">
      <alignment vertical="center"/>
    </xf>
    <xf numFmtId="0" fontId="316" fillId="29" borderId="0" applyNumberFormat="0" applyBorder="0" applyAlignment="0" applyProtection="0">
      <alignment vertical="center"/>
    </xf>
    <xf numFmtId="0" fontId="335" fillId="29" borderId="0" applyNumberFormat="0" applyBorder="0" applyAlignment="0" applyProtection="0">
      <alignment vertical="center"/>
    </xf>
    <xf numFmtId="0" fontId="353" fillId="29" borderId="0" applyNumberFormat="0" applyBorder="0" applyAlignment="0" applyProtection="0">
      <alignment vertical="center"/>
    </xf>
    <xf numFmtId="0" fontId="371" fillId="29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81" fillId="29" borderId="0" applyNumberFormat="0" applyBorder="0" applyAlignment="0" applyProtection="0">
      <alignment vertical="center"/>
    </xf>
    <xf numFmtId="0" fontId="99" fillId="29" borderId="0" applyNumberFormat="0" applyBorder="0" applyAlignment="0" applyProtection="0">
      <alignment vertical="center"/>
    </xf>
    <xf numFmtId="0" fontId="117" fillId="29" borderId="0" applyNumberFormat="0" applyBorder="0" applyAlignment="0" applyProtection="0">
      <alignment vertical="center"/>
    </xf>
    <xf numFmtId="0" fontId="135" fillId="29" borderId="0" applyNumberFormat="0" applyBorder="0" applyAlignment="0" applyProtection="0">
      <alignment vertical="center"/>
    </xf>
    <xf numFmtId="0" fontId="153" fillId="29" borderId="0" applyNumberFormat="0" applyBorder="0" applyAlignment="0" applyProtection="0">
      <alignment vertical="center"/>
    </xf>
    <xf numFmtId="0" fontId="171" fillId="29" borderId="0" applyNumberFormat="0" applyBorder="0" applyAlignment="0" applyProtection="0">
      <alignment vertical="center"/>
    </xf>
    <xf numFmtId="0" fontId="189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209" fillId="0" borderId="1" applyNumberFormat="0" applyFill="0" applyAlignment="0" applyProtection="0">
      <alignment vertical="center"/>
    </xf>
    <xf numFmtId="0" fontId="227" fillId="0" borderId="1" applyNumberFormat="0" applyFill="0" applyAlignment="0" applyProtection="0">
      <alignment vertical="center"/>
    </xf>
    <xf numFmtId="0" fontId="245" fillId="0" borderId="1" applyNumberFormat="0" applyFill="0" applyAlignment="0" applyProtection="0">
      <alignment vertical="center"/>
    </xf>
    <xf numFmtId="0" fontId="263" fillId="0" borderId="1" applyNumberFormat="0" applyFill="0" applyAlignment="0" applyProtection="0">
      <alignment vertical="center"/>
    </xf>
    <xf numFmtId="0" fontId="281" fillId="0" borderId="1" applyNumberFormat="0" applyFill="0" applyAlignment="0" applyProtection="0">
      <alignment vertical="center"/>
    </xf>
    <xf numFmtId="0" fontId="299" fillId="0" borderId="1" applyNumberFormat="0" applyFill="0" applyAlignment="0" applyProtection="0">
      <alignment vertical="center"/>
    </xf>
    <xf numFmtId="0" fontId="317" fillId="0" borderId="1" applyNumberFormat="0" applyFill="0" applyAlignment="0" applyProtection="0">
      <alignment vertical="center"/>
    </xf>
    <xf numFmtId="0" fontId="336" fillId="0" borderId="1" applyNumberFormat="0" applyFill="0" applyAlignment="0" applyProtection="0">
      <alignment vertical="center"/>
    </xf>
    <xf numFmtId="0" fontId="354" fillId="0" borderId="1" applyNumberFormat="0" applyFill="0" applyAlignment="0" applyProtection="0">
      <alignment vertical="center"/>
    </xf>
    <xf numFmtId="0" fontId="372" fillId="0" borderId="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82" fillId="0" borderId="1" applyNumberFormat="0" applyFill="0" applyAlignment="0" applyProtection="0">
      <alignment vertical="center"/>
    </xf>
    <xf numFmtId="0" fontId="100" fillId="0" borderId="1" applyNumberFormat="0" applyFill="0" applyAlignment="0" applyProtection="0">
      <alignment vertical="center"/>
    </xf>
    <xf numFmtId="0" fontId="118" fillId="0" borderId="1" applyNumberFormat="0" applyFill="0" applyAlignment="0" applyProtection="0">
      <alignment vertical="center"/>
    </xf>
    <xf numFmtId="0" fontId="136" fillId="0" borderId="1" applyNumberFormat="0" applyFill="0" applyAlignment="0" applyProtection="0">
      <alignment vertical="center"/>
    </xf>
    <xf numFmtId="0" fontId="154" fillId="0" borderId="1" applyNumberFormat="0" applyFill="0" applyAlignment="0" applyProtection="0">
      <alignment vertical="center"/>
    </xf>
    <xf numFmtId="0" fontId="172" fillId="0" borderId="1" applyNumberFormat="0" applyFill="0" applyAlignment="0" applyProtection="0">
      <alignment vertical="center"/>
    </xf>
    <xf numFmtId="0" fontId="190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210" fillId="0" borderId="2" applyNumberFormat="0" applyFill="0" applyAlignment="0" applyProtection="0">
      <alignment vertical="center"/>
    </xf>
    <xf numFmtId="0" fontId="228" fillId="0" borderId="2" applyNumberFormat="0" applyFill="0" applyAlignment="0" applyProtection="0">
      <alignment vertical="center"/>
    </xf>
    <xf numFmtId="0" fontId="246" fillId="0" borderId="2" applyNumberFormat="0" applyFill="0" applyAlignment="0" applyProtection="0">
      <alignment vertical="center"/>
    </xf>
    <xf numFmtId="0" fontId="264" fillId="0" borderId="2" applyNumberFormat="0" applyFill="0" applyAlignment="0" applyProtection="0">
      <alignment vertical="center"/>
    </xf>
    <xf numFmtId="0" fontId="282" fillId="0" borderId="2" applyNumberFormat="0" applyFill="0" applyAlignment="0" applyProtection="0">
      <alignment vertical="center"/>
    </xf>
    <xf numFmtId="0" fontId="300" fillId="0" borderId="2" applyNumberFormat="0" applyFill="0" applyAlignment="0" applyProtection="0">
      <alignment vertical="center"/>
    </xf>
    <xf numFmtId="0" fontId="318" fillId="0" borderId="2" applyNumberFormat="0" applyFill="0" applyAlignment="0" applyProtection="0">
      <alignment vertical="center"/>
    </xf>
    <xf numFmtId="0" fontId="337" fillId="0" borderId="2" applyNumberFormat="0" applyFill="0" applyAlignment="0" applyProtection="0">
      <alignment vertical="center"/>
    </xf>
    <xf numFmtId="0" fontId="355" fillId="0" borderId="2" applyNumberFormat="0" applyFill="0" applyAlignment="0" applyProtection="0">
      <alignment vertical="center"/>
    </xf>
    <xf numFmtId="0" fontId="373" fillId="0" borderId="2" applyNumberFormat="0" applyFill="0" applyAlignment="0" applyProtection="0">
      <alignment vertical="center"/>
    </xf>
    <xf numFmtId="0" fontId="64" fillId="0" borderId="2" applyNumberFormat="0" applyFill="0" applyAlignment="0" applyProtection="0">
      <alignment vertical="center"/>
    </xf>
    <xf numFmtId="0" fontId="83" fillId="0" borderId="2" applyNumberFormat="0" applyFill="0" applyAlignment="0" applyProtection="0">
      <alignment vertical="center"/>
    </xf>
    <xf numFmtId="0" fontId="101" fillId="0" borderId="2" applyNumberFormat="0" applyFill="0" applyAlignment="0" applyProtection="0">
      <alignment vertical="center"/>
    </xf>
    <xf numFmtId="0" fontId="119" fillId="0" borderId="2" applyNumberFormat="0" applyFill="0" applyAlignment="0" applyProtection="0">
      <alignment vertical="center"/>
    </xf>
    <xf numFmtId="0" fontId="137" fillId="0" borderId="2" applyNumberFormat="0" applyFill="0" applyAlignment="0" applyProtection="0">
      <alignment vertical="center"/>
    </xf>
    <xf numFmtId="0" fontId="155" fillId="0" borderId="2" applyNumberFormat="0" applyFill="0" applyAlignment="0" applyProtection="0">
      <alignment vertical="center"/>
    </xf>
    <xf numFmtId="0" fontId="173" fillId="0" borderId="2" applyNumberFormat="0" applyFill="0" applyAlignment="0" applyProtection="0">
      <alignment vertical="center"/>
    </xf>
    <xf numFmtId="0" fontId="191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211" fillId="0" borderId="3" applyNumberFormat="0" applyFill="0" applyAlignment="0" applyProtection="0">
      <alignment vertical="center"/>
    </xf>
    <xf numFmtId="0" fontId="229" fillId="0" borderId="3" applyNumberFormat="0" applyFill="0" applyAlignment="0" applyProtection="0">
      <alignment vertical="center"/>
    </xf>
    <xf numFmtId="0" fontId="247" fillId="0" borderId="3" applyNumberFormat="0" applyFill="0" applyAlignment="0" applyProtection="0">
      <alignment vertical="center"/>
    </xf>
    <xf numFmtId="0" fontId="265" fillId="0" borderId="3" applyNumberFormat="0" applyFill="0" applyAlignment="0" applyProtection="0">
      <alignment vertical="center"/>
    </xf>
    <xf numFmtId="0" fontId="283" fillId="0" borderId="3" applyNumberFormat="0" applyFill="0" applyAlignment="0" applyProtection="0">
      <alignment vertical="center"/>
    </xf>
    <xf numFmtId="0" fontId="301" fillId="0" borderId="3" applyNumberFormat="0" applyFill="0" applyAlignment="0" applyProtection="0">
      <alignment vertical="center"/>
    </xf>
    <xf numFmtId="0" fontId="319" fillId="0" borderId="3" applyNumberFormat="0" applyFill="0" applyAlignment="0" applyProtection="0">
      <alignment vertical="center"/>
    </xf>
    <xf numFmtId="0" fontId="338" fillId="0" borderId="3" applyNumberFormat="0" applyFill="0" applyAlignment="0" applyProtection="0">
      <alignment vertical="center"/>
    </xf>
    <xf numFmtId="0" fontId="356" fillId="0" borderId="3" applyNumberFormat="0" applyFill="0" applyAlignment="0" applyProtection="0">
      <alignment vertical="center"/>
    </xf>
    <xf numFmtId="0" fontId="374" fillId="0" borderId="3" applyNumberFormat="0" applyFill="0" applyAlignment="0" applyProtection="0">
      <alignment vertical="center"/>
    </xf>
    <xf numFmtId="0" fontId="65" fillId="0" borderId="3" applyNumberFormat="0" applyFill="0" applyAlignment="0" applyProtection="0">
      <alignment vertical="center"/>
    </xf>
    <xf numFmtId="0" fontId="84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20" fillId="0" borderId="3" applyNumberFormat="0" applyFill="0" applyAlignment="0" applyProtection="0">
      <alignment vertical="center"/>
    </xf>
    <xf numFmtId="0" fontId="138" fillId="0" borderId="3" applyNumberFormat="0" applyFill="0" applyAlignment="0" applyProtection="0">
      <alignment vertical="center"/>
    </xf>
    <xf numFmtId="0" fontId="156" fillId="0" borderId="3" applyNumberFormat="0" applyFill="0" applyAlignment="0" applyProtection="0">
      <alignment vertical="center"/>
    </xf>
    <xf numFmtId="0" fontId="174" fillId="0" borderId="3" applyNumberFormat="0" applyFill="0" applyAlignment="0" applyProtection="0">
      <alignment vertical="center"/>
    </xf>
    <xf numFmtId="0" fontId="192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29" fillId="0" borderId="0" applyNumberFormat="0" applyFill="0" applyBorder="0" applyAlignment="0" applyProtection="0">
      <alignment vertical="center"/>
    </xf>
    <xf numFmtId="0" fontId="247" fillId="0" borderId="0" applyNumberFormat="0" applyFill="0" applyBorder="0" applyAlignment="0" applyProtection="0">
      <alignment vertical="center"/>
    </xf>
    <xf numFmtId="0" fontId="265" fillId="0" borderId="0" applyNumberFormat="0" applyFill="0" applyBorder="0" applyAlignment="0" applyProtection="0">
      <alignment vertical="center"/>
    </xf>
    <xf numFmtId="0" fontId="283" fillId="0" borderId="0" applyNumberFormat="0" applyFill="0" applyBorder="0" applyAlignment="0" applyProtection="0">
      <alignment vertical="center"/>
    </xf>
    <xf numFmtId="0" fontId="301" fillId="0" borderId="0" applyNumberFormat="0" applyFill="0" applyBorder="0" applyAlignment="0" applyProtection="0">
      <alignment vertical="center"/>
    </xf>
    <xf numFmtId="0" fontId="319" fillId="0" borderId="0" applyNumberFormat="0" applyFill="0" applyBorder="0" applyAlignment="0" applyProtection="0">
      <alignment vertical="center"/>
    </xf>
    <xf numFmtId="0" fontId="338" fillId="0" borderId="0" applyNumberFormat="0" applyFill="0" applyBorder="0" applyAlignment="0" applyProtection="0">
      <alignment vertical="center"/>
    </xf>
    <xf numFmtId="0" fontId="356" fillId="0" borderId="0" applyNumberFormat="0" applyFill="0" applyBorder="0" applyAlignment="0" applyProtection="0">
      <alignment vertical="center"/>
    </xf>
    <xf numFmtId="0" fontId="37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74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30" fillId="0" borderId="0" applyNumberFormat="0" applyFill="0" applyBorder="0" applyAlignment="0" applyProtection="0">
      <alignment vertical="center"/>
    </xf>
    <xf numFmtId="0" fontId="248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284" fillId="0" borderId="0" applyNumberFormat="0" applyFill="0" applyBorder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320" fillId="0" borderId="0" applyNumberFormat="0" applyFill="0" applyBorder="0" applyAlignment="0" applyProtection="0">
      <alignment vertical="center"/>
    </xf>
    <xf numFmtId="0" fontId="339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7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75" fillId="0" borderId="0" applyNumberFormat="0" applyFill="0" applyBorder="0" applyAlignment="0" applyProtection="0">
      <alignment vertical="center"/>
    </xf>
    <xf numFmtId="0" fontId="19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213" fillId="5" borderId="0" applyNumberFormat="0" applyBorder="0" applyAlignment="0" applyProtection="0">
      <alignment vertical="center"/>
    </xf>
    <xf numFmtId="0" fontId="231" fillId="5" borderId="0" applyNumberFormat="0" applyBorder="0" applyAlignment="0" applyProtection="0">
      <alignment vertical="center"/>
    </xf>
    <xf numFmtId="0" fontId="249" fillId="5" borderId="0" applyNumberFormat="0" applyBorder="0" applyAlignment="0" applyProtection="0">
      <alignment vertical="center"/>
    </xf>
    <xf numFmtId="0" fontId="267" fillId="5" borderId="0" applyNumberFormat="0" applyBorder="0" applyAlignment="0" applyProtection="0">
      <alignment vertical="center"/>
    </xf>
    <xf numFmtId="0" fontId="285" fillId="5" borderId="0" applyNumberFormat="0" applyBorder="0" applyAlignment="0" applyProtection="0">
      <alignment vertical="center"/>
    </xf>
    <xf numFmtId="0" fontId="303" fillId="5" borderId="0" applyNumberFormat="0" applyBorder="0" applyAlignment="0" applyProtection="0">
      <alignment vertical="center"/>
    </xf>
    <xf numFmtId="0" fontId="321" fillId="5" borderId="0" applyNumberFormat="0" applyBorder="0" applyAlignment="0" applyProtection="0">
      <alignment vertical="center"/>
    </xf>
    <xf numFmtId="0" fontId="340" fillId="5" borderId="0" applyNumberFormat="0" applyBorder="0" applyAlignment="0" applyProtection="0">
      <alignment vertical="center"/>
    </xf>
    <xf numFmtId="0" fontId="358" fillId="5" borderId="0" applyNumberFormat="0" applyBorder="0" applyAlignment="0" applyProtection="0">
      <alignment vertical="center"/>
    </xf>
    <xf numFmtId="0" fontId="376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104" fillId="5" borderId="0" applyNumberFormat="0" applyBorder="0" applyAlignment="0" applyProtection="0">
      <alignment vertical="center"/>
    </xf>
    <xf numFmtId="0" fontId="122" fillId="5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58" fillId="5" borderId="0" applyNumberFormat="0" applyBorder="0" applyAlignment="0" applyProtection="0">
      <alignment vertical="center"/>
    </xf>
    <xf numFmtId="0" fontId="176" fillId="5" borderId="0" applyNumberFormat="0" applyBorder="0" applyAlignment="0" applyProtection="0">
      <alignment vertical="center"/>
    </xf>
    <xf numFmtId="0" fontId="19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213" fillId="5" borderId="0" applyNumberFormat="0" applyBorder="0" applyAlignment="0" applyProtection="0">
      <alignment vertical="center"/>
    </xf>
    <xf numFmtId="0" fontId="231" fillId="5" borderId="0" applyNumberFormat="0" applyBorder="0" applyAlignment="0" applyProtection="0">
      <alignment vertical="center"/>
    </xf>
    <xf numFmtId="0" fontId="249" fillId="5" borderId="0" applyNumberFormat="0" applyBorder="0" applyAlignment="0" applyProtection="0">
      <alignment vertical="center"/>
    </xf>
    <xf numFmtId="0" fontId="267" fillId="5" borderId="0" applyNumberFormat="0" applyBorder="0" applyAlignment="0" applyProtection="0">
      <alignment vertical="center"/>
    </xf>
    <xf numFmtId="0" fontId="285" fillId="5" borderId="0" applyNumberFormat="0" applyBorder="0" applyAlignment="0" applyProtection="0">
      <alignment vertical="center"/>
    </xf>
    <xf numFmtId="0" fontId="303" fillId="5" borderId="0" applyNumberFormat="0" applyBorder="0" applyAlignment="0" applyProtection="0">
      <alignment vertical="center"/>
    </xf>
    <xf numFmtId="0" fontId="321" fillId="5" borderId="0" applyNumberFormat="0" applyBorder="0" applyAlignment="0" applyProtection="0">
      <alignment vertical="center"/>
    </xf>
    <xf numFmtId="0" fontId="340" fillId="5" borderId="0" applyNumberFormat="0" applyBorder="0" applyAlignment="0" applyProtection="0">
      <alignment vertical="center"/>
    </xf>
    <xf numFmtId="0" fontId="358" fillId="5" borderId="0" applyNumberFormat="0" applyBorder="0" applyAlignment="0" applyProtection="0">
      <alignment vertical="center"/>
    </xf>
    <xf numFmtId="0" fontId="376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104" fillId="5" borderId="0" applyNumberFormat="0" applyBorder="0" applyAlignment="0" applyProtection="0">
      <alignment vertical="center"/>
    </xf>
    <xf numFmtId="0" fontId="122" fillId="5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58" fillId="5" borderId="0" applyNumberFormat="0" applyBorder="0" applyAlignment="0" applyProtection="0">
      <alignment vertical="center"/>
    </xf>
    <xf numFmtId="0" fontId="176" fillId="5" borderId="0" applyNumberFormat="0" applyBorder="0" applyAlignment="0" applyProtection="0">
      <alignment vertical="center"/>
    </xf>
    <xf numFmtId="0" fontId="19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213" fillId="5" borderId="0" applyNumberFormat="0" applyBorder="0" applyAlignment="0" applyProtection="0">
      <alignment vertical="center"/>
    </xf>
    <xf numFmtId="0" fontId="231" fillId="5" borderId="0" applyNumberFormat="0" applyBorder="0" applyAlignment="0" applyProtection="0">
      <alignment vertical="center"/>
    </xf>
    <xf numFmtId="0" fontId="249" fillId="5" borderId="0" applyNumberFormat="0" applyBorder="0" applyAlignment="0" applyProtection="0">
      <alignment vertical="center"/>
    </xf>
    <xf numFmtId="0" fontId="267" fillId="5" borderId="0" applyNumberFormat="0" applyBorder="0" applyAlignment="0" applyProtection="0">
      <alignment vertical="center"/>
    </xf>
    <xf numFmtId="0" fontId="285" fillId="5" borderId="0" applyNumberFormat="0" applyBorder="0" applyAlignment="0" applyProtection="0">
      <alignment vertical="center"/>
    </xf>
    <xf numFmtId="0" fontId="303" fillId="5" borderId="0" applyNumberFormat="0" applyBorder="0" applyAlignment="0" applyProtection="0">
      <alignment vertical="center"/>
    </xf>
    <xf numFmtId="0" fontId="321" fillId="5" borderId="0" applyNumberFormat="0" applyBorder="0" applyAlignment="0" applyProtection="0">
      <alignment vertical="center"/>
    </xf>
    <xf numFmtId="0" fontId="340" fillId="5" borderId="0" applyNumberFormat="0" applyBorder="0" applyAlignment="0" applyProtection="0">
      <alignment vertical="center"/>
    </xf>
    <xf numFmtId="0" fontId="358" fillId="5" borderId="0" applyNumberFormat="0" applyBorder="0" applyAlignment="0" applyProtection="0">
      <alignment vertical="center"/>
    </xf>
    <xf numFmtId="0" fontId="376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104" fillId="5" borderId="0" applyNumberFormat="0" applyBorder="0" applyAlignment="0" applyProtection="0">
      <alignment vertical="center"/>
    </xf>
    <xf numFmtId="0" fontId="122" fillId="5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58" fillId="5" borderId="0" applyNumberFormat="0" applyBorder="0" applyAlignment="0" applyProtection="0">
      <alignment vertical="center"/>
    </xf>
    <xf numFmtId="0" fontId="176" fillId="5" borderId="0" applyNumberFormat="0" applyBorder="0" applyAlignment="0" applyProtection="0">
      <alignment vertical="center"/>
    </xf>
    <xf numFmtId="0" fontId="194" fillId="5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387" fillId="46" borderId="0" applyNumberFormat="0" applyBorder="0" applyAlignment="0" applyProtection="0">
      <alignment vertical="center"/>
    </xf>
    <xf numFmtId="0" fontId="59" fillId="0" borderId="0">
      <alignment vertical="center"/>
    </xf>
    <xf numFmtId="0" fontId="60" fillId="0" borderId="0">
      <alignment vertical="center"/>
    </xf>
    <xf numFmtId="0" fontId="78" fillId="0" borderId="0">
      <alignment vertical="center"/>
    </xf>
    <xf numFmtId="0" fontId="97" fillId="0" borderId="0">
      <alignment vertical="center"/>
    </xf>
    <xf numFmtId="0" fontId="115" fillId="0" borderId="0">
      <alignment vertical="center"/>
    </xf>
    <xf numFmtId="0" fontId="133" fillId="0" borderId="0">
      <alignment vertical="center"/>
    </xf>
    <xf numFmtId="0" fontId="151" fillId="0" borderId="0">
      <alignment vertical="center"/>
    </xf>
    <xf numFmtId="0" fontId="169" fillId="0" borderId="0">
      <alignment vertical="center"/>
    </xf>
    <xf numFmtId="0" fontId="187" fillId="0" borderId="0">
      <alignment vertical="center"/>
    </xf>
    <xf numFmtId="0" fontId="205" fillId="0" borderId="0">
      <alignment vertical="center"/>
    </xf>
    <xf numFmtId="0" fontId="388" fillId="0" borderId="0">
      <alignment vertical="center"/>
    </xf>
    <xf numFmtId="0" fontId="169" fillId="0" borderId="0">
      <alignment vertical="center"/>
    </xf>
    <xf numFmtId="0" fontId="187" fillId="0" borderId="0">
      <alignment vertical="center"/>
    </xf>
    <xf numFmtId="0" fontId="205" fillId="0" borderId="0">
      <alignment vertical="center"/>
    </xf>
    <xf numFmtId="0" fontId="224" fillId="0" borderId="0">
      <alignment vertical="center"/>
    </xf>
    <xf numFmtId="0" fontId="242" fillId="0" borderId="0">
      <alignment vertical="center"/>
    </xf>
    <xf numFmtId="0" fontId="260" fillId="0" borderId="0">
      <alignment vertical="center"/>
    </xf>
    <xf numFmtId="0" fontId="278" fillId="0" borderId="0">
      <alignment vertical="center"/>
    </xf>
    <xf numFmtId="0" fontId="296" fillId="0" borderId="0">
      <alignment vertical="center"/>
    </xf>
    <xf numFmtId="0" fontId="314" fillId="0" borderId="0">
      <alignment vertical="center"/>
    </xf>
    <xf numFmtId="0" fontId="333" fillId="0" borderId="0">
      <alignment vertical="center"/>
    </xf>
    <xf numFmtId="0" fontId="40" fillId="0" borderId="0">
      <alignment vertical="center"/>
    </xf>
    <xf numFmtId="0" fontId="205" fillId="0" borderId="0">
      <alignment vertical="center"/>
    </xf>
    <xf numFmtId="0" fontId="224" fillId="0" borderId="0">
      <alignment vertical="center"/>
    </xf>
    <xf numFmtId="0" fontId="242" fillId="0" borderId="0">
      <alignment vertical="center"/>
    </xf>
    <xf numFmtId="0" fontId="260" fillId="0" borderId="0">
      <alignment vertical="center"/>
    </xf>
    <xf numFmtId="0" fontId="278" fillId="0" borderId="0">
      <alignment vertical="center"/>
    </xf>
    <xf numFmtId="0" fontId="296" fillId="0" borderId="0">
      <alignment vertical="center"/>
    </xf>
    <xf numFmtId="0" fontId="314" fillId="0" borderId="0">
      <alignment vertical="center"/>
    </xf>
    <xf numFmtId="0" fontId="333" fillId="0" borderId="0">
      <alignment vertical="center"/>
    </xf>
    <xf numFmtId="0" fontId="351" fillId="0" borderId="0">
      <alignment vertical="center"/>
    </xf>
    <xf numFmtId="0" fontId="369" fillId="0" borderId="0">
      <alignment vertical="center"/>
    </xf>
    <xf numFmtId="0" fontId="60" fillId="0" borderId="0">
      <alignment vertical="center"/>
    </xf>
    <xf numFmtId="0" fontId="78" fillId="0" borderId="0">
      <alignment vertical="center"/>
    </xf>
    <xf numFmtId="0" fontId="97" fillId="0" borderId="0">
      <alignment vertical="center"/>
    </xf>
    <xf numFmtId="0" fontId="115" fillId="0" borderId="0">
      <alignment vertical="center"/>
    </xf>
    <xf numFmtId="0" fontId="133" fillId="0" borderId="0">
      <alignment vertical="center"/>
    </xf>
    <xf numFmtId="0" fontId="151" fillId="0" borderId="0">
      <alignment vertical="center"/>
    </xf>
    <xf numFmtId="0" fontId="169" fillId="0" borderId="0">
      <alignment vertical="center"/>
    </xf>
    <xf numFmtId="0" fontId="187" fillId="0" borderId="0">
      <alignment vertical="center"/>
    </xf>
    <xf numFmtId="0" fontId="351" fillId="0" borderId="0">
      <alignment vertical="center"/>
    </xf>
    <xf numFmtId="0" fontId="369" fillId="0" borderId="0">
      <alignment vertical="center"/>
    </xf>
    <xf numFmtId="0" fontId="40" fillId="0" borderId="0">
      <alignment vertical="center"/>
    </xf>
    <xf numFmtId="0" fontId="60" fillId="0" borderId="0">
      <alignment vertical="center"/>
    </xf>
    <xf numFmtId="0" fontId="78" fillId="0" borderId="0">
      <alignment vertical="center"/>
    </xf>
    <xf numFmtId="0" fontId="97" fillId="0" borderId="0">
      <alignment vertical="center"/>
    </xf>
    <xf numFmtId="0" fontId="115" fillId="0" borderId="0">
      <alignment vertical="center"/>
    </xf>
    <xf numFmtId="0" fontId="133" fillId="0" borderId="0">
      <alignment vertical="center"/>
    </xf>
    <xf numFmtId="0" fontId="151" fillId="0" borderId="0">
      <alignment vertical="center"/>
    </xf>
    <xf numFmtId="0" fontId="224" fillId="0" borderId="0">
      <alignment vertical="center"/>
    </xf>
    <xf numFmtId="0" fontId="242" fillId="0" borderId="0">
      <alignment vertical="center"/>
    </xf>
    <xf numFmtId="0" fontId="260" fillId="0" borderId="0">
      <alignment vertical="center"/>
    </xf>
    <xf numFmtId="0" fontId="278" fillId="0" borderId="0">
      <alignment vertical="center"/>
    </xf>
    <xf numFmtId="0" fontId="296" fillId="0" borderId="0">
      <alignment vertical="center"/>
    </xf>
    <xf numFmtId="0" fontId="314" fillId="0" borderId="0">
      <alignment vertical="center"/>
    </xf>
    <xf numFmtId="0" fontId="333" fillId="0" borderId="0">
      <alignment vertical="center"/>
    </xf>
    <xf numFmtId="0" fontId="48" fillId="0" borderId="0"/>
    <xf numFmtId="0" fontId="48" fillId="0" borderId="0"/>
    <xf numFmtId="0" fontId="351" fillId="0" borderId="0">
      <alignment vertical="center"/>
    </xf>
    <xf numFmtId="0" fontId="388" fillId="0" borderId="0">
      <alignment vertical="center"/>
    </xf>
    <xf numFmtId="0" fontId="48" fillId="0" borderId="0"/>
    <xf numFmtId="0" fontId="369" fillId="0" borderId="0">
      <alignment vertical="center"/>
    </xf>
    <xf numFmtId="0" fontId="31" fillId="0" borderId="0">
      <alignment vertical="center"/>
    </xf>
    <xf numFmtId="0" fontId="48" fillId="0" borderId="0"/>
    <xf numFmtId="0" fontId="32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3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88" fillId="0" borderId="0">
      <alignment vertical="center"/>
    </xf>
    <xf numFmtId="0" fontId="34" fillId="0" borderId="0">
      <alignment vertical="center"/>
    </xf>
    <xf numFmtId="0" fontId="187" fillId="0" borderId="0" applyNumberFormat="0">
      <alignment vertical="center"/>
    </xf>
    <xf numFmtId="0" fontId="205" fillId="0" borderId="0" applyNumberFormat="0">
      <alignment vertical="center"/>
    </xf>
    <xf numFmtId="0" fontId="224" fillId="0" borderId="0" applyNumberFormat="0">
      <alignment vertical="center"/>
    </xf>
    <xf numFmtId="0" fontId="242" fillId="0" borderId="0" applyNumberFormat="0">
      <alignment vertical="center"/>
    </xf>
    <xf numFmtId="0" fontId="260" fillId="0" borderId="0" applyNumberFormat="0">
      <alignment vertical="center"/>
    </xf>
    <xf numFmtId="0" fontId="278" fillId="0" borderId="0" applyNumberFormat="0">
      <alignment vertical="center"/>
    </xf>
    <xf numFmtId="0" fontId="296" fillId="0" borderId="0" applyNumberFormat="0">
      <alignment vertical="center"/>
    </xf>
    <xf numFmtId="0" fontId="314" fillId="0" borderId="0" applyNumberFormat="0">
      <alignment vertical="center"/>
    </xf>
    <xf numFmtId="0" fontId="333" fillId="0" borderId="0" applyNumberFormat="0">
      <alignment vertical="center"/>
    </xf>
    <xf numFmtId="0" fontId="351" fillId="0" borderId="0" applyNumberFormat="0">
      <alignment vertical="center"/>
    </xf>
    <xf numFmtId="0" fontId="40" fillId="0" borderId="0" applyNumberFormat="0">
      <alignment vertical="center"/>
    </xf>
    <xf numFmtId="0" fontId="369" fillId="0" borderId="0" applyNumberFormat="0">
      <alignment vertical="center"/>
    </xf>
    <xf numFmtId="0" fontId="60" fillId="0" borderId="0" applyNumberFormat="0">
      <alignment vertical="center"/>
    </xf>
    <xf numFmtId="0" fontId="78" fillId="0" borderId="0" applyNumberFormat="0">
      <alignment vertical="center"/>
    </xf>
    <xf numFmtId="0" fontId="97" fillId="0" borderId="0" applyNumberFormat="0">
      <alignment vertical="center"/>
    </xf>
    <xf numFmtId="0" fontId="115" fillId="0" borderId="0" applyNumberFormat="0">
      <alignment vertical="center"/>
    </xf>
    <xf numFmtId="0" fontId="133" fillId="0" borderId="0" applyNumberFormat="0">
      <alignment vertical="center"/>
    </xf>
    <xf numFmtId="0" fontId="151" fillId="0" borderId="0" applyNumberFormat="0">
      <alignment vertical="center"/>
    </xf>
    <xf numFmtId="0" fontId="169" fillId="0" borderId="0" applyNumberFormat="0">
      <alignment vertical="center"/>
    </xf>
    <xf numFmtId="0" fontId="38" fillId="0" borderId="0">
      <alignment vertical="center"/>
    </xf>
    <xf numFmtId="0" fontId="4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14" fillId="7" borderId="0" applyNumberFormat="0" applyBorder="0" applyAlignment="0" applyProtection="0">
      <alignment vertical="center"/>
    </xf>
    <xf numFmtId="0" fontId="232" fillId="7" borderId="0" applyNumberFormat="0" applyBorder="0" applyAlignment="0" applyProtection="0">
      <alignment vertical="center"/>
    </xf>
    <xf numFmtId="0" fontId="250" fillId="7" borderId="0" applyNumberFormat="0" applyBorder="0" applyAlignment="0" applyProtection="0">
      <alignment vertical="center"/>
    </xf>
    <xf numFmtId="0" fontId="268" fillId="7" borderId="0" applyNumberFormat="0" applyBorder="0" applyAlignment="0" applyProtection="0">
      <alignment vertical="center"/>
    </xf>
    <xf numFmtId="0" fontId="286" fillId="7" borderId="0" applyNumberFormat="0" applyBorder="0" applyAlignment="0" applyProtection="0">
      <alignment vertical="center"/>
    </xf>
    <xf numFmtId="0" fontId="304" fillId="7" borderId="0" applyNumberFormat="0" applyBorder="0" applyAlignment="0" applyProtection="0">
      <alignment vertical="center"/>
    </xf>
    <xf numFmtId="0" fontId="322" fillId="7" borderId="0" applyNumberFormat="0" applyBorder="0" applyAlignment="0" applyProtection="0">
      <alignment vertical="center"/>
    </xf>
    <xf numFmtId="0" fontId="341" fillId="7" borderId="0" applyNumberFormat="0" applyBorder="0" applyAlignment="0" applyProtection="0">
      <alignment vertical="center"/>
    </xf>
    <xf numFmtId="0" fontId="359" fillId="7" borderId="0" applyNumberFormat="0" applyBorder="0" applyAlignment="0" applyProtection="0">
      <alignment vertical="center"/>
    </xf>
    <xf numFmtId="0" fontId="377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87" fillId="7" borderId="0" applyNumberFormat="0" applyBorder="0" applyAlignment="0" applyProtection="0">
      <alignment vertical="center"/>
    </xf>
    <xf numFmtId="0" fontId="105" fillId="7" borderId="0" applyNumberFormat="0" applyBorder="0" applyAlignment="0" applyProtection="0">
      <alignment vertical="center"/>
    </xf>
    <xf numFmtId="0" fontId="123" fillId="7" borderId="0" applyNumberFormat="0" applyBorder="0" applyAlignment="0" applyProtection="0">
      <alignment vertical="center"/>
    </xf>
    <xf numFmtId="0" fontId="141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95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14" fillId="7" borderId="0" applyNumberFormat="0" applyBorder="0" applyAlignment="0" applyProtection="0">
      <alignment vertical="center"/>
    </xf>
    <xf numFmtId="0" fontId="232" fillId="7" borderId="0" applyNumberFormat="0" applyBorder="0" applyAlignment="0" applyProtection="0">
      <alignment vertical="center"/>
    </xf>
    <xf numFmtId="0" fontId="250" fillId="7" borderId="0" applyNumberFormat="0" applyBorder="0" applyAlignment="0" applyProtection="0">
      <alignment vertical="center"/>
    </xf>
    <xf numFmtId="0" fontId="268" fillId="7" borderId="0" applyNumberFormat="0" applyBorder="0" applyAlignment="0" applyProtection="0">
      <alignment vertical="center"/>
    </xf>
    <xf numFmtId="0" fontId="286" fillId="7" borderId="0" applyNumberFormat="0" applyBorder="0" applyAlignment="0" applyProtection="0">
      <alignment vertical="center"/>
    </xf>
    <xf numFmtId="0" fontId="304" fillId="7" borderId="0" applyNumberFormat="0" applyBorder="0" applyAlignment="0" applyProtection="0">
      <alignment vertical="center"/>
    </xf>
    <xf numFmtId="0" fontId="322" fillId="7" borderId="0" applyNumberFormat="0" applyBorder="0" applyAlignment="0" applyProtection="0">
      <alignment vertical="center"/>
    </xf>
    <xf numFmtId="0" fontId="341" fillId="7" borderId="0" applyNumberFormat="0" applyBorder="0" applyAlignment="0" applyProtection="0">
      <alignment vertical="center"/>
    </xf>
    <xf numFmtId="0" fontId="359" fillId="7" borderId="0" applyNumberFormat="0" applyBorder="0" applyAlignment="0" applyProtection="0">
      <alignment vertical="center"/>
    </xf>
    <xf numFmtId="0" fontId="377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87" fillId="7" borderId="0" applyNumberFormat="0" applyBorder="0" applyAlignment="0" applyProtection="0">
      <alignment vertical="center"/>
    </xf>
    <xf numFmtId="0" fontId="105" fillId="7" borderId="0" applyNumberFormat="0" applyBorder="0" applyAlignment="0" applyProtection="0">
      <alignment vertical="center"/>
    </xf>
    <xf numFmtId="0" fontId="123" fillId="7" borderId="0" applyNumberFormat="0" applyBorder="0" applyAlignment="0" applyProtection="0">
      <alignment vertical="center"/>
    </xf>
    <xf numFmtId="0" fontId="141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95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14" fillId="7" borderId="0" applyNumberFormat="0" applyBorder="0" applyAlignment="0" applyProtection="0">
      <alignment vertical="center"/>
    </xf>
    <xf numFmtId="0" fontId="232" fillId="7" borderId="0" applyNumberFormat="0" applyBorder="0" applyAlignment="0" applyProtection="0">
      <alignment vertical="center"/>
    </xf>
    <xf numFmtId="0" fontId="250" fillId="7" borderId="0" applyNumberFormat="0" applyBorder="0" applyAlignment="0" applyProtection="0">
      <alignment vertical="center"/>
    </xf>
    <xf numFmtId="0" fontId="268" fillId="7" borderId="0" applyNumberFormat="0" applyBorder="0" applyAlignment="0" applyProtection="0">
      <alignment vertical="center"/>
    </xf>
    <xf numFmtId="0" fontId="286" fillId="7" borderId="0" applyNumberFormat="0" applyBorder="0" applyAlignment="0" applyProtection="0">
      <alignment vertical="center"/>
    </xf>
    <xf numFmtId="0" fontId="304" fillId="7" borderId="0" applyNumberFormat="0" applyBorder="0" applyAlignment="0" applyProtection="0">
      <alignment vertical="center"/>
    </xf>
    <xf numFmtId="0" fontId="322" fillId="7" borderId="0" applyNumberFormat="0" applyBorder="0" applyAlignment="0" applyProtection="0">
      <alignment vertical="center"/>
    </xf>
    <xf numFmtId="0" fontId="341" fillId="7" borderId="0" applyNumberFormat="0" applyBorder="0" applyAlignment="0" applyProtection="0">
      <alignment vertical="center"/>
    </xf>
    <xf numFmtId="0" fontId="359" fillId="7" borderId="0" applyNumberFormat="0" applyBorder="0" applyAlignment="0" applyProtection="0">
      <alignment vertical="center"/>
    </xf>
    <xf numFmtId="0" fontId="377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87" fillId="7" borderId="0" applyNumberFormat="0" applyBorder="0" applyAlignment="0" applyProtection="0">
      <alignment vertical="center"/>
    </xf>
    <xf numFmtId="0" fontId="105" fillId="7" borderId="0" applyNumberFormat="0" applyBorder="0" applyAlignment="0" applyProtection="0">
      <alignment vertical="center"/>
    </xf>
    <xf numFmtId="0" fontId="123" fillId="7" borderId="0" applyNumberFormat="0" applyBorder="0" applyAlignment="0" applyProtection="0">
      <alignment vertical="center"/>
    </xf>
    <xf numFmtId="0" fontId="141" fillId="7" borderId="0" applyNumberFormat="0" applyBorder="0" applyAlignment="0" applyProtection="0">
      <alignment vertical="center"/>
    </xf>
    <xf numFmtId="0" fontId="159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95" fillId="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389" fillId="4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50" fillId="0" borderId="4" applyNumberFormat="0" applyFill="0" applyAlignment="0" applyProtection="0">
      <alignment vertical="center"/>
    </xf>
    <xf numFmtId="0" fontId="215" fillId="0" borderId="4" applyNumberFormat="0" applyFill="0" applyAlignment="0" applyProtection="0">
      <alignment vertical="center"/>
    </xf>
    <xf numFmtId="0" fontId="233" fillId="0" borderId="4" applyNumberFormat="0" applyFill="0" applyAlignment="0" applyProtection="0">
      <alignment vertical="center"/>
    </xf>
    <xf numFmtId="0" fontId="251" fillId="0" borderId="4" applyNumberFormat="0" applyFill="0" applyAlignment="0" applyProtection="0">
      <alignment vertical="center"/>
    </xf>
    <xf numFmtId="0" fontId="269" fillId="0" borderId="4" applyNumberFormat="0" applyFill="0" applyAlignment="0" applyProtection="0">
      <alignment vertical="center"/>
    </xf>
    <xf numFmtId="0" fontId="287" fillId="0" borderId="4" applyNumberFormat="0" applyFill="0" applyAlignment="0" applyProtection="0">
      <alignment vertical="center"/>
    </xf>
    <xf numFmtId="0" fontId="305" fillId="0" borderId="4" applyNumberFormat="0" applyFill="0" applyAlignment="0" applyProtection="0">
      <alignment vertical="center"/>
    </xf>
    <xf numFmtId="0" fontId="323" fillId="0" borderId="4" applyNumberFormat="0" applyFill="0" applyAlignment="0" applyProtection="0">
      <alignment vertical="center"/>
    </xf>
    <xf numFmtId="0" fontId="342" fillId="0" borderId="4" applyNumberFormat="0" applyFill="0" applyAlignment="0" applyProtection="0">
      <alignment vertical="center"/>
    </xf>
    <xf numFmtId="0" fontId="360" fillId="0" borderId="4" applyNumberFormat="0" applyFill="0" applyAlignment="0" applyProtection="0">
      <alignment vertical="center"/>
    </xf>
    <xf numFmtId="0" fontId="378" fillId="0" borderId="4" applyNumberFormat="0" applyFill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88" fillId="0" borderId="4" applyNumberFormat="0" applyFill="0" applyAlignment="0" applyProtection="0">
      <alignment vertical="center"/>
    </xf>
    <xf numFmtId="0" fontId="106" fillId="0" borderId="4" applyNumberFormat="0" applyFill="0" applyAlignment="0" applyProtection="0">
      <alignment vertical="center"/>
    </xf>
    <xf numFmtId="0" fontId="124" fillId="0" borderId="4" applyNumberFormat="0" applyFill="0" applyAlignment="0" applyProtection="0">
      <alignment vertical="center"/>
    </xf>
    <xf numFmtId="0" fontId="142" fillId="0" borderId="4" applyNumberFormat="0" applyFill="0" applyAlignment="0" applyProtection="0">
      <alignment vertical="center"/>
    </xf>
    <xf numFmtId="0" fontId="160" fillId="0" borderId="4" applyNumberFormat="0" applyFill="0" applyAlignment="0" applyProtection="0">
      <alignment vertical="center"/>
    </xf>
    <xf numFmtId="0" fontId="178" fillId="0" borderId="4" applyNumberFormat="0" applyFill="0" applyAlignment="0" applyProtection="0">
      <alignment vertical="center"/>
    </xf>
    <xf numFmtId="0" fontId="196" fillId="0" borderId="4" applyNumberFormat="0" applyFill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1" fillId="31" borderId="5" applyNumberFormat="0" applyAlignment="0" applyProtection="0">
      <alignment vertical="center"/>
    </xf>
    <xf numFmtId="0" fontId="216" fillId="31" borderId="5" applyNumberFormat="0" applyAlignment="0" applyProtection="0">
      <alignment vertical="center"/>
    </xf>
    <xf numFmtId="0" fontId="234" fillId="31" borderId="5" applyNumberFormat="0" applyAlignment="0" applyProtection="0">
      <alignment vertical="center"/>
    </xf>
    <xf numFmtId="0" fontId="252" fillId="31" borderId="5" applyNumberFormat="0" applyAlignment="0" applyProtection="0">
      <alignment vertical="center"/>
    </xf>
    <xf numFmtId="0" fontId="270" fillId="31" borderId="5" applyNumberFormat="0" applyAlignment="0" applyProtection="0">
      <alignment vertical="center"/>
    </xf>
    <xf numFmtId="0" fontId="288" fillId="31" borderId="5" applyNumberFormat="0" applyAlignment="0" applyProtection="0">
      <alignment vertical="center"/>
    </xf>
    <xf numFmtId="0" fontId="306" fillId="31" borderId="5" applyNumberFormat="0" applyAlignment="0" applyProtection="0">
      <alignment vertical="center"/>
    </xf>
    <xf numFmtId="0" fontId="324" fillId="31" borderId="5" applyNumberFormat="0" applyAlignment="0" applyProtection="0">
      <alignment vertical="center"/>
    </xf>
    <xf numFmtId="0" fontId="343" fillId="31" borderId="5" applyNumberFormat="0" applyAlignment="0" applyProtection="0">
      <alignment vertical="center"/>
    </xf>
    <xf numFmtId="0" fontId="361" fillId="31" borderId="5" applyNumberFormat="0" applyAlignment="0" applyProtection="0">
      <alignment vertical="center"/>
    </xf>
    <xf numFmtId="0" fontId="379" fillId="31" borderId="5" applyNumberFormat="0" applyAlignment="0" applyProtection="0">
      <alignment vertical="center"/>
    </xf>
    <xf numFmtId="0" fontId="70" fillId="31" borderId="5" applyNumberFormat="0" applyAlignment="0" applyProtection="0">
      <alignment vertical="center"/>
    </xf>
    <xf numFmtId="0" fontId="89" fillId="31" borderId="5" applyNumberFormat="0" applyAlignment="0" applyProtection="0">
      <alignment vertical="center"/>
    </xf>
    <xf numFmtId="0" fontId="107" fillId="31" borderId="5" applyNumberFormat="0" applyAlignment="0" applyProtection="0">
      <alignment vertical="center"/>
    </xf>
    <xf numFmtId="0" fontId="125" fillId="31" borderId="5" applyNumberFormat="0" applyAlignment="0" applyProtection="0">
      <alignment vertical="center"/>
    </xf>
    <xf numFmtId="0" fontId="143" fillId="31" borderId="5" applyNumberFormat="0" applyAlignment="0" applyProtection="0">
      <alignment vertical="center"/>
    </xf>
    <xf numFmtId="0" fontId="161" fillId="31" borderId="5" applyNumberFormat="0" applyAlignment="0" applyProtection="0">
      <alignment vertical="center"/>
    </xf>
    <xf numFmtId="0" fontId="179" fillId="31" borderId="5" applyNumberFormat="0" applyAlignment="0" applyProtection="0">
      <alignment vertical="center"/>
    </xf>
    <xf numFmtId="0" fontId="197" fillId="31" borderId="5" applyNumberFormat="0" applyAlignment="0" applyProtection="0">
      <alignment vertical="center"/>
    </xf>
    <xf numFmtId="0" fontId="21" fillId="32" borderId="6" applyNumberFormat="0" applyAlignment="0" applyProtection="0">
      <alignment vertical="center"/>
    </xf>
    <xf numFmtId="0" fontId="52" fillId="33" borderId="6" applyNumberFormat="0" applyAlignment="0" applyProtection="0">
      <alignment vertical="center"/>
    </xf>
    <xf numFmtId="0" fontId="217" fillId="33" borderId="6" applyNumberFormat="0" applyAlignment="0" applyProtection="0">
      <alignment vertical="center"/>
    </xf>
    <xf numFmtId="0" fontId="235" fillId="33" borderId="6" applyNumberFormat="0" applyAlignment="0" applyProtection="0">
      <alignment vertical="center"/>
    </xf>
    <xf numFmtId="0" fontId="253" fillId="33" borderId="6" applyNumberFormat="0" applyAlignment="0" applyProtection="0">
      <alignment vertical="center"/>
    </xf>
    <xf numFmtId="0" fontId="271" fillId="33" borderId="6" applyNumberFormat="0" applyAlignment="0" applyProtection="0">
      <alignment vertical="center"/>
    </xf>
    <xf numFmtId="0" fontId="289" fillId="33" borderId="6" applyNumberFormat="0" applyAlignment="0" applyProtection="0">
      <alignment vertical="center"/>
    </xf>
    <xf numFmtId="0" fontId="307" fillId="33" borderId="6" applyNumberFormat="0" applyAlignment="0" applyProtection="0">
      <alignment vertical="center"/>
    </xf>
    <xf numFmtId="0" fontId="325" fillId="33" borderId="6" applyNumberFormat="0" applyAlignment="0" applyProtection="0">
      <alignment vertical="center"/>
    </xf>
    <xf numFmtId="0" fontId="344" fillId="33" borderId="6" applyNumberFormat="0" applyAlignment="0" applyProtection="0">
      <alignment vertical="center"/>
    </xf>
    <xf numFmtId="0" fontId="362" fillId="33" borderId="6" applyNumberFormat="0" applyAlignment="0" applyProtection="0">
      <alignment vertical="center"/>
    </xf>
    <xf numFmtId="0" fontId="380" fillId="33" borderId="6" applyNumberFormat="0" applyAlignment="0" applyProtection="0">
      <alignment vertical="center"/>
    </xf>
    <xf numFmtId="0" fontId="71" fillId="33" borderId="6" applyNumberFormat="0" applyAlignment="0" applyProtection="0">
      <alignment vertical="center"/>
    </xf>
    <xf numFmtId="0" fontId="90" fillId="33" borderId="6" applyNumberFormat="0" applyAlignment="0" applyProtection="0">
      <alignment vertical="center"/>
    </xf>
    <xf numFmtId="0" fontId="108" fillId="33" borderId="6" applyNumberFormat="0" applyAlignment="0" applyProtection="0">
      <alignment vertical="center"/>
    </xf>
    <xf numFmtId="0" fontId="126" fillId="33" borderId="6" applyNumberFormat="0" applyAlignment="0" applyProtection="0">
      <alignment vertical="center"/>
    </xf>
    <xf numFmtId="0" fontId="144" fillId="33" borderId="6" applyNumberFormat="0" applyAlignment="0" applyProtection="0">
      <alignment vertical="center"/>
    </xf>
    <xf numFmtId="0" fontId="162" fillId="33" borderId="6" applyNumberFormat="0" applyAlignment="0" applyProtection="0">
      <alignment vertical="center"/>
    </xf>
    <xf numFmtId="0" fontId="180" fillId="33" borderId="6" applyNumberFormat="0" applyAlignment="0" applyProtection="0">
      <alignment vertical="center"/>
    </xf>
    <xf numFmtId="0" fontId="198" fillId="3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54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290" fillId="0" borderId="0" applyNumberFormat="0" applyFill="0" applyBorder="0" applyAlignment="0" applyProtection="0">
      <alignment vertical="center"/>
    </xf>
    <xf numFmtId="0" fontId="308" fillId="0" borderId="0" applyNumberFormat="0" applyFill="0" applyBorder="0" applyAlignment="0" applyProtection="0">
      <alignment vertical="center"/>
    </xf>
    <xf numFmtId="0" fontId="326" fillId="0" borderId="0" applyNumberFormat="0" applyFill="0" applyBorder="0" applyAlignment="0" applyProtection="0">
      <alignment vertical="center"/>
    </xf>
    <xf numFmtId="0" fontId="345" fillId="0" borderId="0" applyNumberFormat="0" applyFill="0" applyBorder="0" applyAlignment="0" applyProtection="0">
      <alignment vertical="center"/>
    </xf>
    <xf numFmtId="0" fontId="363" fillId="0" borderId="0" applyNumberFormat="0" applyFill="0" applyBorder="0" applyAlignment="0" applyProtection="0">
      <alignment vertical="center"/>
    </xf>
    <xf numFmtId="0" fontId="38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37" fillId="0" borderId="0" applyNumberFormat="0" applyFill="0" applyBorder="0" applyAlignment="0" applyProtection="0">
      <alignment vertical="center"/>
    </xf>
    <xf numFmtId="0" fontId="255" fillId="0" borderId="0" applyNumberFormat="0" applyFill="0" applyBorder="0" applyAlignment="0" applyProtection="0">
      <alignment vertical="center"/>
    </xf>
    <xf numFmtId="0" fontId="273" fillId="0" borderId="0" applyNumberFormat="0" applyFill="0" applyBorder="0" applyAlignment="0" applyProtection="0">
      <alignment vertical="center"/>
    </xf>
    <xf numFmtId="0" fontId="291" fillId="0" borderId="0" applyNumberFormat="0" applyFill="0" applyBorder="0" applyAlignment="0" applyProtection="0">
      <alignment vertical="center"/>
    </xf>
    <xf numFmtId="0" fontId="309" fillId="0" borderId="0" applyNumberFormat="0" applyFill="0" applyBorder="0" applyAlignment="0" applyProtection="0">
      <alignment vertical="center"/>
    </xf>
    <xf numFmtId="0" fontId="327" fillId="0" borderId="0" applyNumberFormat="0" applyFill="0" applyBorder="0" applyAlignment="0" applyProtection="0">
      <alignment vertical="center"/>
    </xf>
    <xf numFmtId="0" fontId="346" fillId="0" borderId="0" applyNumberFormat="0" applyFill="0" applyBorder="0" applyAlignment="0" applyProtection="0">
      <alignment vertical="center"/>
    </xf>
    <xf numFmtId="0" fontId="364" fillId="0" borderId="0" applyNumberFormat="0" applyFill="0" applyBorder="0" applyAlignment="0" applyProtection="0">
      <alignment vertical="center"/>
    </xf>
    <xf numFmtId="0" fontId="38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220" fillId="0" borderId="7" applyNumberFormat="0" applyFill="0" applyAlignment="0" applyProtection="0">
      <alignment vertical="center"/>
    </xf>
    <xf numFmtId="0" fontId="238" fillId="0" borderId="7" applyNumberFormat="0" applyFill="0" applyAlignment="0" applyProtection="0">
      <alignment vertical="center"/>
    </xf>
    <xf numFmtId="0" fontId="256" fillId="0" borderId="7" applyNumberFormat="0" applyFill="0" applyAlignment="0" applyProtection="0">
      <alignment vertical="center"/>
    </xf>
    <xf numFmtId="0" fontId="274" fillId="0" borderId="7" applyNumberFormat="0" applyFill="0" applyAlignment="0" applyProtection="0">
      <alignment vertical="center"/>
    </xf>
    <xf numFmtId="0" fontId="292" fillId="0" borderId="7" applyNumberFormat="0" applyFill="0" applyAlignment="0" applyProtection="0">
      <alignment vertical="center"/>
    </xf>
    <xf numFmtId="0" fontId="310" fillId="0" borderId="7" applyNumberFormat="0" applyFill="0" applyAlignment="0" applyProtection="0">
      <alignment vertical="center"/>
    </xf>
    <xf numFmtId="0" fontId="328" fillId="0" borderId="7" applyNumberFormat="0" applyFill="0" applyAlignment="0" applyProtection="0">
      <alignment vertical="center"/>
    </xf>
    <xf numFmtId="0" fontId="347" fillId="0" borderId="7" applyNumberFormat="0" applyFill="0" applyAlignment="0" applyProtection="0">
      <alignment vertical="center"/>
    </xf>
    <xf numFmtId="0" fontId="365" fillId="0" borderId="7" applyNumberFormat="0" applyFill="0" applyAlignment="0" applyProtection="0">
      <alignment vertical="center"/>
    </xf>
    <xf numFmtId="0" fontId="383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93" fillId="0" borderId="7" applyNumberFormat="0" applyFill="0" applyAlignment="0" applyProtection="0">
      <alignment vertical="center"/>
    </xf>
    <xf numFmtId="0" fontId="111" fillId="0" borderId="7" applyNumberFormat="0" applyFill="0" applyAlignment="0" applyProtection="0">
      <alignment vertical="center"/>
    </xf>
    <xf numFmtId="0" fontId="129" fillId="0" borderId="7" applyNumberFormat="0" applyFill="0" applyAlignment="0" applyProtection="0">
      <alignment vertical="center"/>
    </xf>
    <xf numFmtId="0" fontId="147" fillId="0" borderId="7" applyNumberFormat="0" applyFill="0" applyAlignment="0" applyProtection="0">
      <alignment vertical="center"/>
    </xf>
    <xf numFmtId="0" fontId="165" fillId="0" borderId="7" applyNumberFormat="0" applyFill="0" applyAlignment="0" applyProtection="0">
      <alignment vertical="center"/>
    </xf>
    <xf numFmtId="0" fontId="183" fillId="0" borderId="7" applyNumberFormat="0" applyFill="0" applyAlignment="0" applyProtection="0">
      <alignment vertical="center"/>
    </xf>
    <xf numFmtId="0" fontId="201" fillId="0" borderId="7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208" fillId="35" borderId="0" applyNumberFormat="0" applyBorder="0" applyAlignment="0" applyProtection="0">
      <alignment vertical="center"/>
    </xf>
    <xf numFmtId="0" fontId="226" fillId="35" borderId="0" applyNumberFormat="0" applyBorder="0" applyAlignment="0" applyProtection="0">
      <alignment vertical="center"/>
    </xf>
    <xf numFmtId="0" fontId="244" fillId="35" borderId="0" applyNumberFormat="0" applyBorder="0" applyAlignment="0" applyProtection="0">
      <alignment vertical="center"/>
    </xf>
    <xf numFmtId="0" fontId="262" fillId="35" borderId="0" applyNumberFormat="0" applyBorder="0" applyAlignment="0" applyProtection="0">
      <alignment vertical="center"/>
    </xf>
    <xf numFmtId="0" fontId="280" fillId="35" borderId="0" applyNumberFormat="0" applyBorder="0" applyAlignment="0" applyProtection="0">
      <alignment vertical="center"/>
    </xf>
    <xf numFmtId="0" fontId="298" fillId="35" borderId="0" applyNumberFormat="0" applyBorder="0" applyAlignment="0" applyProtection="0">
      <alignment vertical="center"/>
    </xf>
    <xf numFmtId="0" fontId="316" fillId="35" borderId="0" applyNumberFormat="0" applyBorder="0" applyAlignment="0" applyProtection="0">
      <alignment vertical="center"/>
    </xf>
    <xf numFmtId="0" fontId="335" fillId="35" borderId="0" applyNumberFormat="0" applyBorder="0" applyAlignment="0" applyProtection="0">
      <alignment vertical="center"/>
    </xf>
    <xf numFmtId="0" fontId="353" fillId="35" borderId="0" applyNumberFormat="0" applyBorder="0" applyAlignment="0" applyProtection="0">
      <alignment vertical="center"/>
    </xf>
    <xf numFmtId="0" fontId="371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117" fillId="35" borderId="0" applyNumberFormat="0" applyBorder="0" applyAlignment="0" applyProtection="0">
      <alignment vertical="center"/>
    </xf>
    <xf numFmtId="0" fontId="135" fillId="35" borderId="0" applyNumberFormat="0" applyBorder="0" applyAlignment="0" applyProtection="0">
      <alignment vertical="center"/>
    </xf>
    <xf numFmtId="0" fontId="153" fillId="35" borderId="0" applyNumberFormat="0" applyBorder="0" applyAlignment="0" applyProtection="0">
      <alignment vertical="center"/>
    </xf>
    <xf numFmtId="0" fontId="171" fillId="35" borderId="0" applyNumberFormat="0" applyBorder="0" applyAlignment="0" applyProtection="0">
      <alignment vertical="center"/>
    </xf>
    <xf numFmtId="0" fontId="189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208" fillId="37" borderId="0" applyNumberFormat="0" applyBorder="0" applyAlignment="0" applyProtection="0">
      <alignment vertical="center"/>
    </xf>
    <xf numFmtId="0" fontId="226" fillId="37" borderId="0" applyNumberFormat="0" applyBorder="0" applyAlignment="0" applyProtection="0">
      <alignment vertical="center"/>
    </xf>
    <xf numFmtId="0" fontId="244" fillId="37" borderId="0" applyNumberFormat="0" applyBorder="0" applyAlignment="0" applyProtection="0">
      <alignment vertical="center"/>
    </xf>
    <xf numFmtId="0" fontId="262" fillId="37" borderId="0" applyNumberFormat="0" applyBorder="0" applyAlignment="0" applyProtection="0">
      <alignment vertical="center"/>
    </xf>
    <xf numFmtId="0" fontId="280" fillId="37" borderId="0" applyNumberFormat="0" applyBorder="0" applyAlignment="0" applyProtection="0">
      <alignment vertical="center"/>
    </xf>
    <xf numFmtId="0" fontId="298" fillId="37" borderId="0" applyNumberFormat="0" applyBorder="0" applyAlignment="0" applyProtection="0">
      <alignment vertical="center"/>
    </xf>
    <xf numFmtId="0" fontId="316" fillId="37" borderId="0" applyNumberFormat="0" applyBorder="0" applyAlignment="0" applyProtection="0">
      <alignment vertical="center"/>
    </xf>
    <xf numFmtId="0" fontId="335" fillId="37" borderId="0" applyNumberFormat="0" applyBorder="0" applyAlignment="0" applyProtection="0">
      <alignment vertical="center"/>
    </xf>
    <xf numFmtId="0" fontId="353" fillId="37" borderId="0" applyNumberFormat="0" applyBorder="0" applyAlignment="0" applyProtection="0">
      <alignment vertical="center"/>
    </xf>
    <xf numFmtId="0" fontId="371" fillId="37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99" fillId="37" borderId="0" applyNumberFormat="0" applyBorder="0" applyAlignment="0" applyProtection="0">
      <alignment vertical="center"/>
    </xf>
    <xf numFmtId="0" fontId="117" fillId="37" borderId="0" applyNumberFormat="0" applyBorder="0" applyAlignment="0" applyProtection="0">
      <alignment vertical="center"/>
    </xf>
    <xf numFmtId="0" fontId="135" fillId="37" borderId="0" applyNumberFormat="0" applyBorder="0" applyAlignment="0" applyProtection="0">
      <alignment vertical="center"/>
    </xf>
    <xf numFmtId="0" fontId="153" fillId="37" borderId="0" applyNumberFormat="0" applyBorder="0" applyAlignment="0" applyProtection="0">
      <alignment vertical="center"/>
    </xf>
    <xf numFmtId="0" fontId="171" fillId="37" borderId="0" applyNumberFormat="0" applyBorder="0" applyAlignment="0" applyProtection="0">
      <alignment vertical="center"/>
    </xf>
    <xf numFmtId="0" fontId="189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08" fillId="39" borderId="0" applyNumberFormat="0" applyBorder="0" applyAlignment="0" applyProtection="0">
      <alignment vertical="center"/>
    </xf>
    <xf numFmtId="0" fontId="226" fillId="39" borderId="0" applyNumberFormat="0" applyBorder="0" applyAlignment="0" applyProtection="0">
      <alignment vertical="center"/>
    </xf>
    <xf numFmtId="0" fontId="244" fillId="39" borderId="0" applyNumberFormat="0" applyBorder="0" applyAlignment="0" applyProtection="0">
      <alignment vertical="center"/>
    </xf>
    <xf numFmtId="0" fontId="262" fillId="39" borderId="0" applyNumberFormat="0" applyBorder="0" applyAlignment="0" applyProtection="0">
      <alignment vertical="center"/>
    </xf>
    <xf numFmtId="0" fontId="280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316" fillId="39" borderId="0" applyNumberFormat="0" applyBorder="0" applyAlignment="0" applyProtection="0">
      <alignment vertical="center"/>
    </xf>
    <xf numFmtId="0" fontId="335" fillId="39" borderId="0" applyNumberFormat="0" applyBorder="0" applyAlignment="0" applyProtection="0">
      <alignment vertical="center"/>
    </xf>
    <xf numFmtId="0" fontId="353" fillId="39" borderId="0" applyNumberFormat="0" applyBorder="0" applyAlignment="0" applyProtection="0">
      <alignment vertical="center"/>
    </xf>
    <xf numFmtId="0" fontId="371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99" fillId="39" borderId="0" applyNumberFormat="0" applyBorder="0" applyAlignment="0" applyProtection="0">
      <alignment vertical="center"/>
    </xf>
    <xf numFmtId="0" fontId="117" fillId="39" borderId="0" applyNumberFormat="0" applyBorder="0" applyAlignment="0" applyProtection="0">
      <alignment vertical="center"/>
    </xf>
    <xf numFmtId="0" fontId="135" fillId="39" borderId="0" applyNumberFormat="0" applyBorder="0" applyAlignment="0" applyProtection="0">
      <alignment vertical="center"/>
    </xf>
    <xf numFmtId="0" fontId="153" fillId="39" borderId="0" applyNumberFormat="0" applyBorder="0" applyAlignment="0" applyProtection="0">
      <alignment vertical="center"/>
    </xf>
    <xf numFmtId="0" fontId="171" fillId="39" borderId="0" applyNumberFormat="0" applyBorder="0" applyAlignment="0" applyProtection="0">
      <alignment vertical="center"/>
    </xf>
    <xf numFmtId="0" fontId="189" fillId="3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08" fillId="25" borderId="0" applyNumberFormat="0" applyBorder="0" applyAlignment="0" applyProtection="0">
      <alignment vertical="center"/>
    </xf>
    <xf numFmtId="0" fontId="226" fillId="25" borderId="0" applyNumberFormat="0" applyBorder="0" applyAlignment="0" applyProtection="0">
      <alignment vertical="center"/>
    </xf>
    <xf numFmtId="0" fontId="244" fillId="25" borderId="0" applyNumberFormat="0" applyBorder="0" applyAlignment="0" applyProtection="0">
      <alignment vertical="center"/>
    </xf>
    <xf numFmtId="0" fontId="262" fillId="25" borderId="0" applyNumberFormat="0" applyBorder="0" applyAlignment="0" applyProtection="0">
      <alignment vertical="center"/>
    </xf>
    <xf numFmtId="0" fontId="280" fillId="25" borderId="0" applyNumberFormat="0" applyBorder="0" applyAlignment="0" applyProtection="0">
      <alignment vertical="center"/>
    </xf>
    <xf numFmtId="0" fontId="298" fillId="25" borderId="0" applyNumberFormat="0" applyBorder="0" applyAlignment="0" applyProtection="0">
      <alignment vertical="center"/>
    </xf>
    <xf numFmtId="0" fontId="316" fillId="25" borderId="0" applyNumberFormat="0" applyBorder="0" applyAlignment="0" applyProtection="0">
      <alignment vertical="center"/>
    </xf>
    <xf numFmtId="0" fontId="335" fillId="25" borderId="0" applyNumberFormat="0" applyBorder="0" applyAlignment="0" applyProtection="0">
      <alignment vertical="center"/>
    </xf>
    <xf numFmtId="0" fontId="353" fillId="25" borderId="0" applyNumberFormat="0" applyBorder="0" applyAlignment="0" applyProtection="0">
      <alignment vertical="center"/>
    </xf>
    <xf numFmtId="0" fontId="371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81" fillId="25" borderId="0" applyNumberFormat="0" applyBorder="0" applyAlignment="0" applyProtection="0">
      <alignment vertical="center"/>
    </xf>
    <xf numFmtId="0" fontId="99" fillId="25" borderId="0" applyNumberFormat="0" applyBorder="0" applyAlignment="0" applyProtection="0">
      <alignment vertical="center"/>
    </xf>
    <xf numFmtId="0" fontId="117" fillId="25" borderId="0" applyNumberFormat="0" applyBorder="0" applyAlignment="0" applyProtection="0">
      <alignment vertical="center"/>
    </xf>
    <xf numFmtId="0" fontId="135" fillId="25" borderId="0" applyNumberFormat="0" applyBorder="0" applyAlignment="0" applyProtection="0">
      <alignment vertical="center"/>
    </xf>
    <xf numFmtId="0" fontId="153" fillId="25" borderId="0" applyNumberFormat="0" applyBorder="0" applyAlignment="0" applyProtection="0">
      <alignment vertical="center"/>
    </xf>
    <xf numFmtId="0" fontId="171" fillId="25" borderId="0" applyNumberFormat="0" applyBorder="0" applyAlignment="0" applyProtection="0">
      <alignment vertical="center"/>
    </xf>
    <xf numFmtId="0" fontId="189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208" fillId="27" borderId="0" applyNumberFormat="0" applyBorder="0" applyAlignment="0" applyProtection="0">
      <alignment vertical="center"/>
    </xf>
    <xf numFmtId="0" fontId="226" fillId="27" borderId="0" applyNumberFormat="0" applyBorder="0" applyAlignment="0" applyProtection="0">
      <alignment vertical="center"/>
    </xf>
    <xf numFmtId="0" fontId="244" fillId="27" borderId="0" applyNumberFormat="0" applyBorder="0" applyAlignment="0" applyProtection="0">
      <alignment vertical="center"/>
    </xf>
    <xf numFmtId="0" fontId="262" fillId="27" borderId="0" applyNumberFormat="0" applyBorder="0" applyAlignment="0" applyProtection="0">
      <alignment vertical="center"/>
    </xf>
    <xf numFmtId="0" fontId="280" fillId="27" borderId="0" applyNumberFormat="0" applyBorder="0" applyAlignment="0" applyProtection="0">
      <alignment vertical="center"/>
    </xf>
    <xf numFmtId="0" fontId="298" fillId="27" borderId="0" applyNumberFormat="0" applyBorder="0" applyAlignment="0" applyProtection="0">
      <alignment vertical="center"/>
    </xf>
    <xf numFmtId="0" fontId="316" fillId="27" borderId="0" applyNumberFormat="0" applyBorder="0" applyAlignment="0" applyProtection="0">
      <alignment vertical="center"/>
    </xf>
    <xf numFmtId="0" fontId="335" fillId="27" borderId="0" applyNumberFormat="0" applyBorder="0" applyAlignment="0" applyProtection="0">
      <alignment vertical="center"/>
    </xf>
    <xf numFmtId="0" fontId="353" fillId="27" borderId="0" applyNumberFormat="0" applyBorder="0" applyAlignment="0" applyProtection="0">
      <alignment vertical="center"/>
    </xf>
    <xf numFmtId="0" fontId="371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81" fillId="27" borderId="0" applyNumberFormat="0" applyBorder="0" applyAlignment="0" applyProtection="0">
      <alignment vertical="center"/>
    </xf>
    <xf numFmtId="0" fontId="99" fillId="27" borderId="0" applyNumberFormat="0" applyBorder="0" applyAlignment="0" applyProtection="0">
      <alignment vertical="center"/>
    </xf>
    <xf numFmtId="0" fontId="117" fillId="27" borderId="0" applyNumberFormat="0" applyBorder="0" applyAlignment="0" applyProtection="0">
      <alignment vertical="center"/>
    </xf>
    <xf numFmtId="0" fontId="135" fillId="27" borderId="0" applyNumberFormat="0" applyBorder="0" applyAlignment="0" applyProtection="0">
      <alignment vertical="center"/>
    </xf>
    <xf numFmtId="0" fontId="153" fillId="27" borderId="0" applyNumberFormat="0" applyBorder="0" applyAlignment="0" applyProtection="0">
      <alignment vertical="center"/>
    </xf>
    <xf numFmtId="0" fontId="171" fillId="27" borderId="0" applyNumberFormat="0" applyBorder="0" applyAlignment="0" applyProtection="0">
      <alignment vertical="center"/>
    </xf>
    <xf numFmtId="0" fontId="189" fillId="27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208" fillId="41" borderId="0" applyNumberFormat="0" applyBorder="0" applyAlignment="0" applyProtection="0">
      <alignment vertical="center"/>
    </xf>
    <xf numFmtId="0" fontId="226" fillId="41" borderId="0" applyNumberFormat="0" applyBorder="0" applyAlignment="0" applyProtection="0">
      <alignment vertical="center"/>
    </xf>
    <xf numFmtId="0" fontId="244" fillId="41" borderId="0" applyNumberFormat="0" applyBorder="0" applyAlignment="0" applyProtection="0">
      <alignment vertical="center"/>
    </xf>
    <xf numFmtId="0" fontId="262" fillId="41" borderId="0" applyNumberFormat="0" applyBorder="0" applyAlignment="0" applyProtection="0">
      <alignment vertical="center"/>
    </xf>
    <xf numFmtId="0" fontId="280" fillId="41" borderId="0" applyNumberFormat="0" applyBorder="0" applyAlignment="0" applyProtection="0">
      <alignment vertical="center"/>
    </xf>
    <xf numFmtId="0" fontId="298" fillId="41" borderId="0" applyNumberFormat="0" applyBorder="0" applyAlignment="0" applyProtection="0">
      <alignment vertical="center"/>
    </xf>
    <xf numFmtId="0" fontId="316" fillId="41" borderId="0" applyNumberFormat="0" applyBorder="0" applyAlignment="0" applyProtection="0">
      <alignment vertical="center"/>
    </xf>
    <xf numFmtId="0" fontId="335" fillId="41" borderId="0" applyNumberFormat="0" applyBorder="0" applyAlignment="0" applyProtection="0">
      <alignment vertical="center"/>
    </xf>
    <xf numFmtId="0" fontId="353" fillId="41" borderId="0" applyNumberFormat="0" applyBorder="0" applyAlignment="0" applyProtection="0">
      <alignment vertical="center"/>
    </xf>
    <xf numFmtId="0" fontId="371" fillId="41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99" fillId="41" borderId="0" applyNumberFormat="0" applyBorder="0" applyAlignment="0" applyProtection="0">
      <alignment vertical="center"/>
    </xf>
    <xf numFmtId="0" fontId="117" fillId="41" borderId="0" applyNumberFormat="0" applyBorder="0" applyAlignment="0" applyProtection="0">
      <alignment vertical="center"/>
    </xf>
    <xf numFmtId="0" fontId="135" fillId="41" borderId="0" applyNumberFormat="0" applyBorder="0" applyAlignment="0" applyProtection="0">
      <alignment vertical="center"/>
    </xf>
    <xf numFmtId="0" fontId="153" fillId="41" borderId="0" applyNumberFormat="0" applyBorder="0" applyAlignment="0" applyProtection="0">
      <alignment vertical="center"/>
    </xf>
    <xf numFmtId="0" fontId="171" fillId="41" borderId="0" applyNumberFormat="0" applyBorder="0" applyAlignment="0" applyProtection="0">
      <alignment vertical="center"/>
    </xf>
    <xf numFmtId="0" fontId="189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21" fillId="43" borderId="0" applyNumberFormat="0" applyBorder="0" applyAlignment="0" applyProtection="0">
      <alignment vertical="center"/>
    </xf>
    <xf numFmtId="0" fontId="239" fillId="43" borderId="0" applyNumberFormat="0" applyBorder="0" applyAlignment="0" applyProtection="0">
      <alignment vertical="center"/>
    </xf>
    <xf numFmtId="0" fontId="257" fillId="43" borderId="0" applyNumberFormat="0" applyBorder="0" applyAlignment="0" applyProtection="0">
      <alignment vertical="center"/>
    </xf>
    <xf numFmtId="0" fontId="275" fillId="43" borderId="0" applyNumberFormat="0" applyBorder="0" applyAlignment="0" applyProtection="0">
      <alignment vertical="center"/>
    </xf>
    <xf numFmtId="0" fontId="293" fillId="43" borderId="0" applyNumberFormat="0" applyBorder="0" applyAlignment="0" applyProtection="0">
      <alignment vertical="center"/>
    </xf>
    <xf numFmtId="0" fontId="311" fillId="43" borderId="0" applyNumberFormat="0" applyBorder="0" applyAlignment="0" applyProtection="0">
      <alignment vertical="center"/>
    </xf>
    <xf numFmtId="0" fontId="329" fillId="43" borderId="0" applyNumberFormat="0" applyBorder="0" applyAlignment="0" applyProtection="0">
      <alignment vertical="center"/>
    </xf>
    <xf numFmtId="0" fontId="348" fillId="43" borderId="0" applyNumberFormat="0" applyBorder="0" applyAlignment="0" applyProtection="0">
      <alignment vertical="center"/>
    </xf>
    <xf numFmtId="0" fontId="366" fillId="43" borderId="0" applyNumberFormat="0" applyBorder="0" applyAlignment="0" applyProtection="0">
      <alignment vertical="center"/>
    </xf>
    <xf numFmtId="0" fontId="384" fillId="43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94" fillId="43" borderId="0" applyNumberFormat="0" applyBorder="0" applyAlignment="0" applyProtection="0">
      <alignment vertical="center"/>
    </xf>
    <xf numFmtId="0" fontId="112" fillId="43" borderId="0" applyNumberFormat="0" applyBorder="0" applyAlignment="0" applyProtection="0">
      <alignment vertical="center"/>
    </xf>
    <xf numFmtId="0" fontId="130" fillId="43" borderId="0" applyNumberFormat="0" applyBorder="0" applyAlignment="0" applyProtection="0">
      <alignment vertical="center"/>
    </xf>
    <xf numFmtId="0" fontId="148" fillId="43" borderId="0" applyNumberFormat="0" applyBorder="0" applyAlignment="0" applyProtection="0">
      <alignment vertical="center"/>
    </xf>
    <xf numFmtId="0" fontId="166" fillId="43" borderId="0" applyNumberFormat="0" applyBorder="0" applyAlignment="0" applyProtection="0">
      <alignment vertical="center"/>
    </xf>
    <xf numFmtId="0" fontId="184" fillId="43" borderId="0" applyNumberFormat="0" applyBorder="0" applyAlignment="0" applyProtection="0">
      <alignment vertical="center"/>
    </xf>
    <xf numFmtId="0" fontId="202" fillId="43" borderId="0" applyNumberFormat="0" applyBorder="0" applyAlignment="0" applyProtection="0">
      <alignment vertical="center"/>
    </xf>
    <xf numFmtId="0" fontId="15" fillId="30" borderId="8" applyNumberFormat="0" applyAlignment="0" applyProtection="0">
      <alignment vertical="center"/>
    </xf>
    <xf numFmtId="0" fontId="57" fillId="31" borderId="8" applyNumberFormat="0" applyAlignment="0" applyProtection="0">
      <alignment vertical="center"/>
    </xf>
    <xf numFmtId="0" fontId="222" fillId="31" borderId="8" applyNumberFormat="0" applyAlignment="0" applyProtection="0">
      <alignment vertical="center"/>
    </xf>
    <xf numFmtId="0" fontId="240" fillId="31" borderId="8" applyNumberFormat="0" applyAlignment="0" applyProtection="0">
      <alignment vertical="center"/>
    </xf>
    <xf numFmtId="0" fontId="258" fillId="31" borderId="8" applyNumberFormat="0" applyAlignment="0" applyProtection="0">
      <alignment vertical="center"/>
    </xf>
    <xf numFmtId="0" fontId="276" fillId="31" borderId="8" applyNumberFormat="0" applyAlignment="0" applyProtection="0">
      <alignment vertical="center"/>
    </xf>
    <xf numFmtId="0" fontId="294" fillId="31" borderId="8" applyNumberFormat="0" applyAlignment="0" applyProtection="0">
      <alignment vertical="center"/>
    </xf>
    <xf numFmtId="0" fontId="312" fillId="31" borderId="8" applyNumberFormat="0" applyAlignment="0" applyProtection="0">
      <alignment vertical="center"/>
    </xf>
    <xf numFmtId="0" fontId="330" fillId="31" borderId="8" applyNumberFormat="0" applyAlignment="0" applyProtection="0">
      <alignment vertical="center"/>
    </xf>
    <xf numFmtId="0" fontId="349" fillId="31" borderId="8" applyNumberFormat="0" applyAlignment="0" applyProtection="0">
      <alignment vertical="center"/>
    </xf>
    <xf numFmtId="0" fontId="367" fillId="31" borderId="8" applyNumberFormat="0" applyAlignment="0" applyProtection="0">
      <alignment vertical="center"/>
    </xf>
    <xf numFmtId="0" fontId="385" fillId="31" borderId="8" applyNumberFormat="0" applyAlignment="0" applyProtection="0">
      <alignment vertical="center"/>
    </xf>
    <xf numFmtId="0" fontId="76" fillId="31" borderId="8" applyNumberFormat="0" applyAlignment="0" applyProtection="0">
      <alignment vertical="center"/>
    </xf>
    <xf numFmtId="0" fontId="95" fillId="31" borderId="8" applyNumberFormat="0" applyAlignment="0" applyProtection="0">
      <alignment vertical="center"/>
    </xf>
    <xf numFmtId="0" fontId="113" fillId="31" borderId="8" applyNumberFormat="0" applyAlignment="0" applyProtection="0">
      <alignment vertical="center"/>
    </xf>
    <xf numFmtId="0" fontId="131" fillId="31" borderId="8" applyNumberFormat="0" applyAlignment="0" applyProtection="0">
      <alignment vertical="center"/>
    </xf>
    <xf numFmtId="0" fontId="149" fillId="31" borderId="8" applyNumberFormat="0" applyAlignment="0" applyProtection="0">
      <alignment vertical="center"/>
    </xf>
    <xf numFmtId="0" fontId="167" fillId="31" borderId="8" applyNumberFormat="0" applyAlignment="0" applyProtection="0">
      <alignment vertical="center"/>
    </xf>
    <xf numFmtId="0" fontId="185" fillId="31" borderId="8" applyNumberFormat="0" applyAlignment="0" applyProtection="0">
      <alignment vertical="center"/>
    </xf>
    <xf numFmtId="0" fontId="203" fillId="31" borderId="8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58" fillId="13" borderId="5" applyNumberFormat="0" applyAlignment="0" applyProtection="0">
      <alignment vertical="center"/>
    </xf>
    <xf numFmtId="0" fontId="223" fillId="13" borderId="5" applyNumberFormat="0" applyAlignment="0" applyProtection="0">
      <alignment vertical="center"/>
    </xf>
    <xf numFmtId="0" fontId="241" fillId="13" borderId="5" applyNumberFormat="0" applyAlignment="0" applyProtection="0">
      <alignment vertical="center"/>
    </xf>
    <xf numFmtId="0" fontId="259" fillId="13" borderId="5" applyNumberFormat="0" applyAlignment="0" applyProtection="0">
      <alignment vertical="center"/>
    </xf>
    <xf numFmtId="0" fontId="277" fillId="13" borderId="5" applyNumberFormat="0" applyAlignment="0" applyProtection="0">
      <alignment vertical="center"/>
    </xf>
    <xf numFmtId="0" fontId="295" fillId="13" borderId="5" applyNumberFormat="0" applyAlignment="0" applyProtection="0">
      <alignment vertical="center"/>
    </xf>
    <xf numFmtId="0" fontId="313" fillId="13" borderId="5" applyNumberFormat="0" applyAlignment="0" applyProtection="0">
      <alignment vertical="center"/>
    </xf>
    <xf numFmtId="0" fontId="331" fillId="13" borderId="5" applyNumberFormat="0" applyAlignment="0" applyProtection="0">
      <alignment vertical="center"/>
    </xf>
    <xf numFmtId="0" fontId="350" fillId="13" borderId="5" applyNumberFormat="0" applyAlignment="0" applyProtection="0">
      <alignment vertical="center"/>
    </xf>
    <xf numFmtId="0" fontId="368" fillId="13" borderId="5" applyNumberFormat="0" applyAlignment="0" applyProtection="0">
      <alignment vertical="center"/>
    </xf>
    <xf numFmtId="0" fontId="386" fillId="13" borderId="5" applyNumberFormat="0" applyAlignment="0" applyProtection="0">
      <alignment vertical="center"/>
    </xf>
    <xf numFmtId="0" fontId="77" fillId="13" borderId="5" applyNumberFormat="0" applyAlignment="0" applyProtection="0">
      <alignment vertical="center"/>
    </xf>
    <xf numFmtId="0" fontId="96" fillId="13" borderId="5" applyNumberFormat="0" applyAlignment="0" applyProtection="0">
      <alignment vertical="center"/>
    </xf>
    <xf numFmtId="0" fontId="114" fillId="13" borderId="5" applyNumberFormat="0" applyAlignment="0" applyProtection="0">
      <alignment vertical="center"/>
    </xf>
    <xf numFmtId="0" fontId="132" fillId="13" borderId="5" applyNumberFormat="0" applyAlignment="0" applyProtection="0">
      <alignment vertical="center"/>
    </xf>
    <xf numFmtId="0" fontId="150" fillId="13" borderId="5" applyNumberFormat="0" applyAlignment="0" applyProtection="0">
      <alignment vertical="center"/>
    </xf>
    <xf numFmtId="0" fontId="168" fillId="13" borderId="5" applyNumberFormat="0" applyAlignment="0" applyProtection="0">
      <alignment vertical="center"/>
    </xf>
    <xf numFmtId="0" fontId="186" fillId="13" borderId="5" applyNumberFormat="0" applyAlignment="0" applyProtection="0">
      <alignment vertical="center"/>
    </xf>
    <xf numFmtId="0" fontId="204" fillId="13" borderId="5" applyNumberFormat="0" applyAlignment="0" applyProtection="0">
      <alignment vertical="center"/>
    </xf>
    <xf numFmtId="0" fontId="29" fillId="44" borderId="9" applyNumberFormat="0" applyFont="0" applyAlignment="0" applyProtection="0">
      <alignment vertical="center"/>
    </xf>
    <xf numFmtId="0" fontId="40" fillId="45" borderId="9" applyNumberFormat="0" applyFont="0" applyAlignment="0" applyProtection="0">
      <alignment vertical="center"/>
    </xf>
    <xf numFmtId="0" fontId="205" fillId="45" borderId="9" applyNumberFormat="0" applyFont="0" applyAlignment="0" applyProtection="0">
      <alignment vertical="center"/>
    </xf>
    <xf numFmtId="0" fontId="224" fillId="45" borderId="9" applyNumberFormat="0" applyFont="0" applyAlignment="0" applyProtection="0">
      <alignment vertical="center"/>
    </xf>
    <xf numFmtId="0" fontId="242" fillId="45" borderId="9" applyNumberFormat="0" applyFont="0" applyAlignment="0" applyProtection="0">
      <alignment vertical="center"/>
    </xf>
    <xf numFmtId="0" fontId="260" fillId="45" borderId="9" applyNumberFormat="0" applyFont="0" applyAlignment="0" applyProtection="0">
      <alignment vertical="center"/>
    </xf>
    <xf numFmtId="0" fontId="278" fillId="45" borderId="9" applyNumberFormat="0" applyFont="0" applyAlignment="0" applyProtection="0">
      <alignment vertical="center"/>
    </xf>
    <xf numFmtId="0" fontId="296" fillId="45" borderId="9" applyNumberFormat="0" applyFont="0" applyAlignment="0" applyProtection="0">
      <alignment vertical="center"/>
    </xf>
    <xf numFmtId="0" fontId="314" fillId="45" borderId="9" applyNumberFormat="0" applyFont="0" applyAlignment="0" applyProtection="0">
      <alignment vertical="center"/>
    </xf>
    <xf numFmtId="0" fontId="333" fillId="45" borderId="9" applyNumberFormat="0" applyFont="0" applyAlignment="0" applyProtection="0">
      <alignment vertical="center"/>
    </xf>
    <xf numFmtId="0" fontId="351" fillId="45" borderId="9" applyNumberFormat="0" applyFont="0" applyAlignment="0" applyProtection="0">
      <alignment vertical="center"/>
    </xf>
    <xf numFmtId="0" fontId="369" fillId="45" borderId="9" applyNumberFormat="0" applyFont="0" applyAlignment="0" applyProtection="0">
      <alignment vertical="center"/>
    </xf>
    <xf numFmtId="0" fontId="60" fillId="45" borderId="9" applyNumberFormat="0" applyFont="0" applyAlignment="0" applyProtection="0">
      <alignment vertical="center"/>
    </xf>
    <xf numFmtId="0" fontId="78" fillId="45" borderId="9" applyNumberFormat="0" applyFont="0" applyAlignment="0" applyProtection="0">
      <alignment vertical="center"/>
    </xf>
    <xf numFmtId="0" fontId="97" fillId="45" borderId="9" applyNumberFormat="0" applyFont="0" applyAlignment="0" applyProtection="0">
      <alignment vertical="center"/>
    </xf>
    <xf numFmtId="0" fontId="115" fillId="45" borderId="9" applyNumberFormat="0" applyFont="0" applyAlignment="0" applyProtection="0">
      <alignment vertical="center"/>
    </xf>
    <xf numFmtId="0" fontId="133" fillId="45" borderId="9" applyNumberFormat="0" applyFont="0" applyAlignment="0" applyProtection="0">
      <alignment vertical="center"/>
    </xf>
    <xf numFmtId="0" fontId="151" fillId="45" borderId="9" applyNumberFormat="0" applyFont="0" applyAlignment="0" applyProtection="0">
      <alignment vertical="center"/>
    </xf>
    <xf numFmtId="0" fontId="169" fillId="45" borderId="9" applyNumberFormat="0" applyFont="0" applyAlignment="0" applyProtection="0">
      <alignment vertical="center"/>
    </xf>
    <xf numFmtId="0" fontId="187" fillId="45" borderId="9" applyNumberFormat="0" applyFont="0" applyAlignment="0" applyProtection="0">
      <alignment vertical="center"/>
    </xf>
    <xf numFmtId="0" fontId="394" fillId="0" borderId="0">
      <alignment vertical="center"/>
    </xf>
    <xf numFmtId="0" fontId="2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 applyNumberFormat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31" borderId="5" applyNumberFormat="0" applyAlignment="0" applyProtection="0">
      <alignment vertical="center"/>
    </xf>
    <xf numFmtId="0" fontId="21" fillId="3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15" fillId="31" borderId="8" applyNumberFormat="0" applyAlignment="0" applyProtection="0">
      <alignment vertical="center"/>
    </xf>
    <xf numFmtId="0" fontId="10" fillId="13" borderId="5" applyNumberFormat="0" applyAlignment="0" applyProtection="0">
      <alignment vertical="center"/>
    </xf>
    <xf numFmtId="0" fontId="29" fillId="45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>
      <alignment vertical="center"/>
    </xf>
    <xf numFmtId="0" fontId="2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10" fontId="0" fillId="0" borderId="0" xfId="0" applyNumberFormat="1">
      <alignment vertical="center"/>
    </xf>
    <xf numFmtId="10" fontId="25" fillId="0" borderId="10" xfId="0" applyNumberFormat="1" applyFont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/>
    </xf>
    <xf numFmtId="177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178" fontId="25" fillId="0" borderId="10" xfId="0" applyNumberFormat="1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center" vertical="center"/>
    </xf>
    <xf numFmtId="177" fontId="26" fillId="0" borderId="10" xfId="0" applyNumberFormat="1" applyFont="1" applyBorder="1" applyAlignment="1">
      <alignment horizontal="center" vertical="center"/>
    </xf>
    <xf numFmtId="177" fontId="26" fillId="0" borderId="10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177" fontId="26" fillId="0" borderId="1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5" fillId="0" borderId="0" xfId="0" applyFont="1">
      <alignment vertical="center"/>
    </xf>
    <xf numFmtId="177" fontId="37" fillId="0" borderId="10" xfId="0" applyNumberFormat="1" applyFont="1" applyFill="1" applyBorder="1" applyAlignment="1">
      <alignment horizontal="center" vertical="center" wrapText="1"/>
    </xf>
    <xf numFmtId="10" fontId="79" fillId="0" borderId="10" xfId="578" applyNumberFormat="1" applyFont="1" applyBorder="1" applyAlignment="1">
      <alignment horizontal="center" vertical="center" wrapText="1"/>
    </xf>
    <xf numFmtId="177" fontId="332" fillId="0" borderId="10" xfId="578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0" fillId="0" borderId="1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78" fontId="25" fillId="0" borderId="12" xfId="0" applyNumberFormat="1" applyFont="1" applyBorder="1" applyAlignment="1">
      <alignment horizontal="center" vertical="center"/>
    </xf>
    <xf numFmtId="0" fontId="390" fillId="0" borderId="18" xfId="0" applyFont="1" applyBorder="1" applyAlignment="1">
      <alignment horizontal="center" vertical="center" wrapText="1"/>
    </xf>
    <xf numFmtId="178" fontId="25" fillId="0" borderId="19" xfId="0" applyNumberFormat="1" applyFont="1" applyBorder="1" applyAlignment="1">
      <alignment horizontal="center" vertical="center" wrapText="1"/>
    </xf>
    <xf numFmtId="178" fontId="25" fillId="0" borderId="19" xfId="0" applyNumberFormat="1" applyFont="1" applyBorder="1" applyAlignment="1">
      <alignment horizontal="center" vertical="center"/>
    </xf>
    <xf numFmtId="178" fontId="25" fillId="0" borderId="20" xfId="0" applyNumberFormat="1" applyFont="1" applyBorder="1" applyAlignment="1">
      <alignment horizontal="center" vertical="center"/>
    </xf>
    <xf numFmtId="0" fontId="393" fillId="0" borderId="14" xfId="0" applyFont="1" applyBorder="1" applyAlignment="1">
      <alignment horizontal="center" vertical="center" wrapText="1"/>
    </xf>
    <xf numFmtId="0" fontId="390" fillId="0" borderId="17" xfId="0" applyFont="1" applyBorder="1" applyAlignment="1">
      <alignment horizontal="center" vertical="center" wrapText="1"/>
    </xf>
    <xf numFmtId="0" fontId="390" fillId="0" borderId="16" xfId="0" applyFont="1" applyFill="1" applyBorder="1" applyAlignment="1">
      <alignment horizontal="center" vertical="center" wrapText="1"/>
    </xf>
    <xf numFmtId="0" fontId="394" fillId="0" borderId="0" xfId="1137" applyAlignment="1">
      <alignment horizontal="center" vertical="center"/>
    </xf>
    <xf numFmtId="177" fontId="394" fillId="0" borderId="10" xfId="1137" applyNumberFormat="1" applyBorder="1" applyAlignment="1">
      <alignment horizontal="center" vertical="center"/>
    </xf>
    <xf numFmtId="0" fontId="394" fillId="0" borderId="0" xfId="1137">
      <alignment vertical="center"/>
    </xf>
    <xf numFmtId="0" fontId="392" fillId="0" borderId="0" xfId="0" applyFont="1" applyBorder="1" applyAlignment="1">
      <alignment vertical="center"/>
    </xf>
    <xf numFmtId="180" fontId="394" fillId="0" borderId="10" xfId="1137" applyNumberFormat="1" applyBorder="1" applyAlignment="1">
      <alignment horizontal="center" vertical="center"/>
    </xf>
    <xf numFmtId="0" fontId="394" fillId="0" borderId="10" xfId="1137" quotePrefix="1" applyBorder="1" applyAlignment="1">
      <alignment horizontal="center" vertical="center"/>
    </xf>
    <xf numFmtId="9" fontId="394" fillId="0" borderId="10" xfId="1137" applyNumberFormat="1" applyBorder="1" applyAlignment="1">
      <alignment horizontal="center" vertical="center"/>
    </xf>
    <xf numFmtId="179" fontId="398" fillId="0" borderId="10" xfId="1137" applyNumberFormat="1" applyFont="1" applyBorder="1" applyAlignment="1">
      <alignment horizontal="center" vertical="center"/>
    </xf>
    <xf numFmtId="0" fontId="397" fillId="0" borderId="10" xfId="1137" quotePrefix="1" applyFont="1" applyBorder="1" applyAlignment="1">
      <alignment horizontal="center" vertical="center"/>
    </xf>
    <xf numFmtId="179" fontId="397" fillId="0" borderId="10" xfId="1137" quotePrefix="1" applyNumberFormat="1" applyFont="1" applyBorder="1" applyAlignment="1">
      <alignment horizontal="center" vertical="center"/>
    </xf>
    <xf numFmtId="177" fontId="398" fillId="0" borderId="10" xfId="1137" applyNumberFormat="1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/>
    </xf>
    <xf numFmtId="176" fontId="37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77" fontId="37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 wrapText="1"/>
    </xf>
    <xf numFmtId="0" fontId="399" fillId="0" borderId="10" xfId="0" applyFont="1" applyFill="1" applyBorder="1" applyAlignment="1">
      <alignment horizontal="center" vertical="center" wrapText="1"/>
    </xf>
    <xf numFmtId="0" fontId="399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206" fillId="48" borderId="10" xfId="585" applyNumberFormat="1" applyFont="1" applyFill="1" applyBorder="1" applyAlignment="1">
      <alignment horizontal="right" vertical="center"/>
    </xf>
    <xf numFmtId="0" fontId="399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396" fillId="0" borderId="10" xfId="0" applyFont="1" applyBorder="1" applyAlignment="1">
      <alignment horizontal="center" vertical="center" wrapText="1"/>
    </xf>
    <xf numFmtId="0" fontId="9" fillId="0" borderId="25" xfId="1137" applyFont="1" applyBorder="1" applyAlignment="1">
      <alignment horizontal="center" vertical="center"/>
    </xf>
    <xf numFmtId="0" fontId="9" fillId="0" borderId="10" xfId="1137" applyFont="1" applyBorder="1" applyAlignment="1">
      <alignment horizontal="right"/>
    </xf>
    <xf numFmtId="0" fontId="9" fillId="0" borderId="11" xfId="1137" applyFont="1" applyBorder="1" applyAlignment="1">
      <alignment horizontal="center" vertical="center" wrapText="1"/>
    </xf>
    <xf numFmtId="0" fontId="9" fillId="0" borderId="11" xfId="1137" applyFont="1" applyBorder="1" applyAlignment="1">
      <alignment horizontal="center" vertical="center"/>
    </xf>
    <xf numFmtId="0" fontId="9" fillId="0" borderId="10" xfId="1137" applyFont="1" applyBorder="1" applyAlignment="1">
      <alignment horizontal="center" vertical="center"/>
    </xf>
    <xf numFmtId="0" fontId="395" fillId="49" borderId="10" xfId="1137" applyFont="1" applyFill="1" applyBorder="1" applyAlignment="1">
      <alignment horizontal="center" vertical="center" wrapText="1"/>
    </xf>
    <xf numFmtId="0" fontId="394" fillId="0" borderId="10" xfId="1137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9" fillId="50" borderId="10" xfId="1166" applyFill="1" applyBorder="1" applyAlignment="1">
      <alignment horizontal="center" vertical="center"/>
    </xf>
    <xf numFmtId="0" fontId="29" fillId="50" borderId="12" xfId="1166" applyFill="1" applyBorder="1" applyAlignment="1">
      <alignment horizontal="center" vertical="center"/>
    </xf>
    <xf numFmtId="0" fontId="392" fillId="0" borderId="0" xfId="0" applyFont="1" applyBorder="1" applyAlignment="1">
      <alignment horizontal="center" vertical="center"/>
    </xf>
    <xf numFmtId="0" fontId="392" fillId="0" borderId="13" xfId="0" applyFont="1" applyBorder="1" applyAlignment="1">
      <alignment horizontal="center" vertical="center"/>
    </xf>
    <xf numFmtId="0" fontId="19" fillId="0" borderId="11" xfId="1137" applyFont="1" applyBorder="1" applyAlignment="1">
      <alignment horizontal="center" vertical="center"/>
    </xf>
    <xf numFmtId="0" fontId="19" fillId="0" borderId="21" xfId="1137" applyFont="1" applyBorder="1" applyAlignment="1">
      <alignment horizontal="center" vertical="center"/>
    </xf>
    <xf numFmtId="0" fontId="9" fillId="0" borderId="22" xfId="1137" applyFont="1" applyBorder="1" applyAlignment="1">
      <alignment horizontal="center" vertical="center"/>
    </xf>
    <xf numFmtId="0" fontId="9" fillId="0" borderId="23" xfId="1137" applyFont="1" applyBorder="1" applyAlignment="1">
      <alignment horizontal="center" vertical="center"/>
    </xf>
    <xf numFmtId="0" fontId="9" fillId="0" borderId="24" xfId="1137" applyFont="1" applyBorder="1" applyAlignment="1">
      <alignment horizontal="center" vertical="center"/>
    </xf>
    <xf numFmtId="0" fontId="9" fillId="0" borderId="10" xfId="1137" applyFont="1" applyBorder="1" applyAlignment="1">
      <alignment horizontal="center" vertical="center"/>
    </xf>
    <xf numFmtId="0" fontId="9" fillId="49" borderId="10" xfId="1137" applyFont="1" applyFill="1" applyBorder="1" applyAlignment="1">
      <alignment horizontal="center" vertical="center" wrapText="1"/>
    </xf>
    <xf numFmtId="0" fontId="395" fillId="49" borderId="10" xfId="1137" applyFont="1" applyFill="1" applyBorder="1" applyAlignment="1">
      <alignment horizontal="center" vertical="center" wrapText="1"/>
    </xf>
    <xf numFmtId="0" fontId="394" fillId="0" borderId="10" xfId="1137" applyBorder="1" applyAlignment="1">
      <alignment horizontal="center" vertical="center"/>
    </xf>
    <xf numFmtId="0" fontId="392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96" fillId="0" borderId="10" xfId="0" applyFont="1" applyFill="1" applyBorder="1" applyAlignment="1">
      <alignment horizontal="center" vertical="center"/>
    </xf>
    <xf numFmtId="0" fontId="399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392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96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392" fillId="0" borderId="0" xfId="0" applyFont="1" applyAlignment="1">
      <alignment horizontal="center" vertical="center"/>
    </xf>
    <xf numFmtId="0" fontId="396" fillId="0" borderId="10" xfId="0" applyNumberFormat="1" applyFont="1" applyFill="1" applyBorder="1" applyAlignment="1">
      <alignment horizontal="center" vertical="center" wrapText="1"/>
    </xf>
    <xf numFmtId="178" fontId="397" fillId="49" borderId="10" xfId="1137" applyNumberFormat="1" applyFont="1" applyFill="1" applyBorder="1" applyAlignment="1">
      <alignment horizontal="center" vertical="center" wrapText="1"/>
    </xf>
    <xf numFmtId="178" fontId="397" fillId="0" borderId="10" xfId="1137" applyNumberFormat="1" applyFont="1" applyBorder="1" applyAlignment="1">
      <alignment horizontal="center" vertical="center"/>
    </xf>
    <xf numFmtId="0" fontId="29" fillId="50" borderId="10" xfId="1166" applyFill="1" applyBorder="1" applyAlignment="1">
      <alignment horizontal="center" vertical="center"/>
    </xf>
    <xf numFmtId="10" fontId="27" fillId="50" borderId="10" xfId="1166" applyNumberFormat="1" applyFont="1" applyFill="1" applyBorder="1" applyAlignment="1">
      <alignment horizontal="center" vertical="center" wrapText="1"/>
    </xf>
    <xf numFmtId="0" fontId="24" fillId="50" borderId="10" xfId="1166" applyFont="1" applyFill="1" applyBorder="1" applyAlignment="1">
      <alignment horizontal="center" vertical="center" wrapText="1"/>
    </xf>
    <xf numFmtId="176" fontId="24" fillId="50" borderId="10" xfId="1166" applyNumberFormat="1" applyFont="1" applyFill="1" applyBorder="1" applyAlignment="1">
      <alignment horizontal="center" vertical="center" wrapText="1"/>
    </xf>
  </cellXfs>
  <cellStyles count="1199">
    <cellStyle name="20% - 强调文字颜色 1" xfId="1" builtinId="30" customBuiltin="1"/>
    <cellStyle name="20% - 强调文字颜色 1 2" xfId="2"/>
    <cellStyle name="20% - 强调文字颜色 1 2 10" xfId="3"/>
    <cellStyle name="20% - 强调文字颜色 1 2 11" xfId="4"/>
    <cellStyle name="20% - 强调文字颜色 1 2 12" xfId="5"/>
    <cellStyle name="20% - 强调文字颜色 1 2 13" xfId="6"/>
    <cellStyle name="20% - 强调文字颜色 1 2 14" xfId="7"/>
    <cellStyle name="20% - 强调文字颜色 1 2 15" xfId="8"/>
    <cellStyle name="20% - 强调文字颜色 1 2 16" xfId="9"/>
    <cellStyle name="20% - 强调文字颜色 1 2 17" xfId="10"/>
    <cellStyle name="20% - 强调文字颜色 1 2 18" xfId="11"/>
    <cellStyle name="20% - 强调文字颜色 1 2 19" xfId="12"/>
    <cellStyle name="20% - 强调文字颜色 1 2 2" xfId="13"/>
    <cellStyle name="20% - 强调文字颜色 1 2 20" xfId="1139"/>
    <cellStyle name="20% - 强调文字颜色 1 2 3" xfId="14"/>
    <cellStyle name="20% - 强调文字颜色 1 2 4" xfId="15"/>
    <cellStyle name="20% - 强调文字颜色 1 2 5" xfId="16"/>
    <cellStyle name="20% - 强调文字颜色 1 2 6" xfId="17"/>
    <cellStyle name="20% - 强调文字颜色 1 2 7" xfId="18"/>
    <cellStyle name="20% - 强调文字颜色 1 2 8" xfId="19"/>
    <cellStyle name="20% - 强调文字颜色 1 2 9" xfId="20"/>
    <cellStyle name="20% - 强调文字颜色 2" xfId="21" builtinId="34" customBuiltin="1"/>
    <cellStyle name="20% - 强调文字颜色 2 2" xfId="22"/>
    <cellStyle name="20% - 强调文字颜色 2 2 10" xfId="23"/>
    <cellStyle name="20% - 强调文字颜色 2 2 11" xfId="24"/>
    <cellStyle name="20% - 强调文字颜色 2 2 12" xfId="25"/>
    <cellStyle name="20% - 强调文字颜色 2 2 13" xfId="26"/>
    <cellStyle name="20% - 强调文字颜色 2 2 14" xfId="27"/>
    <cellStyle name="20% - 强调文字颜色 2 2 15" xfId="28"/>
    <cellStyle name="20% - 强调文字颜色 2 2 16" xfId="29"/>
    <cellStyle name="20% - 强调文字颜色 2 2 17" xfId="30"/>
    <cellStyle name="20% - 强调文字颜色 2 2 18" xfId="31"/>
    <cellStyle name="20% - 强调文字颜色 2 2 19" xfId="32"/>
    <cellStyle name="20% - 强调文字颜色 2 2 2" xfId="33"/>
    <cellStyle name="20% - 强调文字颜色 2 2 20" xfId="1140"/>
    <cellStyle name="20% - 强调文字颜色 2 2 3" xfId="34"/>
    <cellStyle name="20% - 强调文字颜色 2 2 4" xfId="35"/>
    <cellStyle name="20% - 强调文字颜色 2 2 5" xfId="36"/>
    <cellStyle name="20% - 强调文字颜色 2 2 6" xfId="37"/>
    <cellStyle name="20% - 强调文字颜色 2 2 7" xfId="38"/>
    <cellStyle name="20% - 强调文字颜色 2 2 8" xfId="39"/>
    <cellStyle name="20% - 强调文字颜色 2 2 9" xfId="40"/>
    <cellStyle name="20% - 强调文字颜色 3" xfId="41" builtinId="38" customBuiltin="1"/>
    <cellStyle name="20% - 强调文字颜色 3 2" xfId="42"/>
    <cellStyle name="20% - 强调文字颜色 3 2 10" xfId="43"/>
    <cellStyle name="20% - 强调文字颜色 3 2 11" xfId="44"/>
    <cellStyle name="20% - 强调文字颜色 3 2 12" xfId="45"/>
    <cellStyle name="20% - 强调文字颜色 3 2 13" xfId="46"/>
    <cellStyle name="20% - 强调文字颜色 3 2 14" xfId="47"/>
    <cellStyle name="20% - 强调文字颜色 3 2 15" xfId="48"/>
    <cellStyle name="20% - 强调文字颜色 3 2 16" xfId="49"/>
    <cellStyle name="20% - 强调文字颜色 3 2 17" xfId="50"/>
    <cellStyle name="20% - 强调文字颜色 3 2 18" xfId="51"/>
    <cellStyle name="20% - 强调文字颜色 3 2 19" xfId="52"/>
    <cellStyle name="20% - 强调文字颜色 3 2 2" xfId="53"/>
    <cellStyle name="20% - 强调文字颜色 3 2 20" xfId="1141"/>
    <cellStyle name="20% - 强调文字颜色 3 2 3" xfId="54"/>
    <cellStyle name="20% - 强调文字颜色 3 2 4" xfId="55"/>
    <cellStyle name="20% - 强调文字颜色 3 2 5" xfId="56"/>
    <cellStyle name="20% - 强调文字颜色 3 2 6" xfId="57"/>
    <cellStyle name="20% - 强调文字颜色 3 2 7" xfId="58"/>
    <cellStyle name="20% - 强调文字颜色 3 2 8" xfId="59"/>
    <cellStyle name="20% - 强调文字颜色 3 2 9" xfId="60"/>
    <cellStyle name="20% - 强调文字颜色 4" xfId="61" builtinId="42" customBuiltin="1"/>
    <cellStyle name="20% - 强调文字颜色 4 2" xfId="62"/>
    <cellStyle name="20% - 强调文字颜色 4 2 10" xfId="63"/>
    <cellStyle name="20% - 强调文字颜色 4 2 11" xfId="64"/>
    <cellStyle name="20% - 强调文字颜色 4 2 12" xfId="65"/>
    <cellStyle name="20% - 强调文字颜色 4 2 13" xfId="66"/>
    <cellStyle name="20% - 强调文字颜色 4 2 14" xfId="67"/>
    <cellStyle name="20% - 强调文字颜色 4 2 15" xfId="68"/>
    <cellStyle name="20% - 强调文字颜色 4 2 16" xfId="69"/>
    <cellStyle name="20% - 强调文字颜色 4 2 17" xfId="70"/>
    <cellStyle name="20% - 强调文字颜色 4 2 18" xfId="71"/>
    <cellStyle name="20% - 强调文字颜色 4 2 19" xfId="72"/>
    <cellStyle name="20% - 强调文字颜色 4 2 2" xfId="73"/>
    <cellStyle name="20% - 强调文字颜色 4 2 20" xfId="1142"/>
    <cellStyle name="20% - 强调文字颜色 4 2 3" xfId="74"/>
    <cellStyle name="20% - 强调文字颜色 4 2 4" xfId="75"/>
    <cellStyle name="20% - 强调文字颜色 4 2 5" xfId="76"/>
    <cellStyle name="20% - 强调文字颜色 4 2 6" xfId="77"/>
    <cellStyle name="20% - 强调文字颜色 4 2 7" xfId="78"/>
    <cellStyle name="20% - 强调文字颜色 4 2 8" xfId="79"/>
    <cellStyle name="20% - 强调文字颜色 4 2 9" xfId="80"/>
    <cellStyle name="20% - 强调文字颜色 5" xfId="81" builtinId="46" customBuiltin="1"/>
    <cellStyle name="20% - 强调文字颜色 5 2" xfId="82"/>
    <cellStyle name="20% - 强调文字颜色 5 2 10" xfId="83"/>
    <cellStyle name="20% - 强调文字颜色 5 2 11" xfId="84"/>
    <cellStyle name="20% - 强调文字颜色 5 2 12" xfId="85"/>
    <cellStyle name="20% - 强调文字颜色 5 2 13" xfId="86"/>
    <cellStyle name="20% - 强调文字颜色 5 2 14" xfId="87"/>
    <cellStyle name="20% - 强调文字颜色 5 2 15" xfId="88"/>
    <cellStyle name="20% - 强调文字颜色 5 2 16" xfId="89"/>
    <cellStyle name="20% - 强调文字颜色 5 2 17" xfId="90"/>
    <cellStyle name="20% - 强调文字颜色 5 2 18" xfId="91"/>
    <cellStyle name="20% - 强调文字颜色 5 2 19" xfId="92"/>
    <cellStyle name="20% - 强调文字颜色 5 2 2" xfId="93"/>
    <cellStyle name="20% - 强调文字颜色 5 2 20" xfId="1143"/>
    <cellStyle name="20% - 强调文字颜色 5 2 3" xfId="94"/>
    <cellStyle name="20% - 强调文字颜色 5 2 4" xfId="95"/>
    <cellStyle name="20% - 强调文字颜色 5 2 5" xfId="96"/>
    <cellStyle name="20% - 强调文字颜色 5 2 6" xfId="97"/>
    <cellStyle name="20% - 强调文字颜色 5 2 7" xfId="98"/>
    <cellStyle name="20% - 强调文字颜色 5 2 8" xfId="99"/>
    <cellStyle name="20% - 强调文字颜色 5 2 9" xfId="100"/>
    <cellStyle name="20% - 强调文字颜色 6" xfId="101" builtinId="50" customBuiltin="1"/>
    <cellStyle name="20% - 强调文字颜色 6 2" xfId="102"/>
    <cellStyle name="20% - 强调文字颜色 6 2 10" xfId="103"/>
    <cellStyle name="20% - 强调文字颜色 6 2 11" xfId="104"/>
    <cellStyle name="20% - 强调文字颜色 6 2 12" xfId="105"/>
    <cellStyle name="20% - 强调文字颜色 6 2 13" xfId="106"/>
    <cellStyle name="20% - 强调文字颜色 6 2 14" xfId="107"/>
    <cellStyle name="20% - 强调文字颜色 6 2 15" xfId="108"/>
    <cellStyle name="20% - 强调文字颜色 6 2 16" xfId="109"/>
    <cellStyle name="20% - 强调文字颜色 6 2 17" xfId="110"/>
    <cellStyle name="20% - 强调文字颜色 6 2 18" xfId="111"/>
    <cellStyle name="20% - 强调文字颜色 6 2 19" xfId="112"/>
    <cellStyle name="20% - 强调文字颜色 6 2 2" xfId="113"/>
    <cellStyle name="20% - 强调文字颜色 6 2 20" xfId="1144"/>
    <cellStyle name="20% - 强调文字颜色 6 2 3" xfId="114"/>
    <cellStyle name="20% - 强调文字颜色 6 2 4" xfId="115"/>
    <cellStyle name="20% - 强调文字颜色 6 2 5" xfId="116"/>
    <cellStyle name="20% - 强调文字颜色 6 2 6" xfId="117"/>
    <cellStyle name="20% - 强调文字颜色 6 2 7" xfId="118"/>
    <cellStyle name="20% - 强调文字颜色 6 2 8" xfId="119"/>
    <cellStyle name="20% - 强调文字颜色 6 2 9" xfId="120"/>
    <cellStyle name="40% - 强调文字颜色 1" xfId="121" builtinId="31" customBuiltin="1"/>
    <cellStyle name="40% - 强调文字颜色 1 2" xfId="122"/>
    <cellStyle name="40% - 强调文字颜色 1 2 10" xfId="123"/>
    <cellStyle name="40% - 强调文字颜色 1 2 11" xfId="124"/>
    <cellStyle name="40% - 强调文字颜色 1 2 12" xfId="125"/>
    <cellStyle name="40% - 强调文字颜色 1 2 13" xfId="126"/>
    <cellStyle name="40% - 强调文字颜色 1 2 14" xfId="127"/>
    <cellStyle name="40% - 强调文字颜色 1 2 15" xfId="128"/>
    <cellStyle name="40% - 强调文字颜色 1 2 16" xfId="129"/>
    <cellStyle name="40% - 强调文字颜色 1 2 17" xfId="130"/>
    <cellStyle name="40% - 强调文字颜色 1 2 18" xfId="131"/>
    <cellStyle name="40% - 强调文字颜色 1 2 19" xfId="132"/>
    <cellStyle name="40% - 强调文字颜色 1 2 2" xfId="133"/>
    <cellStyle name="40% - 强调文字颜色 1 2 20" xfId="1145"/>
    <cellStyle name="40% - 强调文字颜色 1 2 3" xfId="134"/>
    <cellStyle name="40% - 强调文字颜色 1 2 4" xfId="135"/>
    <cellStyle name="40% - 强调文字颜色 1 2 5" xfId="136"/>
    <cellStyle name="40% - 强调文字颜色 1 2 6" xfId="137"/>
    <cellStyle name="40% - 强调文字颜色 1 2 7" xfId="138"/>
    <cellStyle name="40% - 强调文字颜色 1 2 8" xfId="139"/>
    <cellStyle name="40% - 强调文字颜色 1 2 9" xfId="140"/>
    <cellStyle name="40% - 强调文字颜色 2" xfId="141" builtinId="35" customBuiltin="1"/>
    <cellStyle name="40% - 强调文字颜色 2 2" xfId="142"/>
    <cellStyle name="40% - 强调文字颜色 2 2 10" xfId="143"/>
    <cellStyle name="40% - 强调文字颜色 2 2 11" xfId="144"/>
    <cellStyle name="40% - 强调文字颜色 2 2 12" xfId="145"/>
    <cellStyle name="40% - 强调文字颜色 2 2 13" xfId="146"/>
    <cellStyle name="40% - 强调文字颜色 2 2 14" xfId="147"/>
    <cellStyle name="40% - 强调文字颜色 2 2 15" xfId="148"/>
    <cellStyle name="40% - 强调文字颜色 2 2 16" xfId="149"/>
    <cellStyle name="40% - 强调文字颜色 2 2 17" xfId="150"/>
    <cellStyle name="40% - 强调文字颜色 2 2 18" xfId="151"/>
    <cellStyle name="40% - 强调文字颜色 2 2 19" xfId="152"/>
    <cellStyle name="40% - 强调文字颜色 2 2 2" xfId="153"/>
    <cellStyle name="40% - 强调文字颜色 2 2 20" xfId="1146"/>
    <cellStyle name="40% - 强调文字颜色 2 2 3" xfId="154"/>
    <cellStyle name="40% - 强调文字颜色 2 2 4" xfId="155"/>
    <cellStyle name="40% - 强调文字颜色 2 2 5" xfId="156"/>
    <cellStyle name="40% - 强调文字颜色 2 2 6" xfId="157"/>
    <cellStyle name="40% - 强调文字颜色 2 2 7" xfId="158"/>
    <cellStyle name="40% - 强调文字颜色 2 2 8" xfId="159"/>
    <cellStyle name="40% - 强调文字颜色 2 2 9" xfId="160"/>
    <cellStyle name="40% - 强调文字颜色 3" xfId="161" builtinId="39" customBuiltin="1"/>
    <cellStyle name="40% - 强调文字颜色 3 2" xfId="162"/>
    <cellStyle name="40% - 强调文字颜色 3 2 10" xfId="163"/>
    <cellStyle name="40% - 强调文字颜色 3 2 11" xfId="164"/>
    <cellStyle name="40% - 强调文字颜色 3 2 12" xfId="165"/>
    <cellStyle name="40% - 强调文字颜色 3 2 13" xfId="166"/>
    <cellStyle name="40% - 强调文字颜色 3 2 14" xfId="167"/>
    <cellStyle name="40% - 强调文字颜色 3 2 15" xfId="168"/>
    <cellStyle name="40% - 强调文字颜色 3 2 16" xfId="169"/>
    <cellStyle name="40% - 强调文字颜色 3 2 17" xfId="170"/>
    <cellStyle name="40% - 强调文字颜色 3 2 18" xfId="171"/>
    <cellStyle name="40% - 强调文字颜色 3 2 19" xfId="172"/>
    <cellStyle name="40% - 强调文字颜色 3 2 2" xfId="173"/>
    <cellStyle name="40% - 强调文字颜色 3 2 20" xfId="1147"/>
    <cellStyle name="40% - 强调文字颜色 3 2 3" xfId="174"/>
    <cellStyle name="40% - 强调文字颜色 3 2 4" xfId="175"/>
    <cellStyle name="40% - 强调文字颜色 3 2 5" xfId="176"/>
    <cellStyle name="40% - 强调文字颜色 3 2 6" xfId="177"/>
    <cellStyle name="40% - 强调文字颜色 3 2 7" xfId="178"/>
    <cellStyle name="40% - 强调文字颜色 3 2 8" xfId="179"/>
    <cellStyle name="40% - 强调文字颜色 3 2 9" xfId="180"/>
    <cellStyle name="40% - 强调文字颜色 4" xfId="181" builtinId="43" customBuiltin="1"/>
    <cellStyle name="40% - 强调文字颜色 4 2" xfId="182"/>
    <cellStyle name="40% - 强调文字颜色 4 2 10" xfId="183"/>
    <cellStyle name="40% - 强调文字颜色 4 2 11" xfId="184"/>
    <cellStyle name="40% - 强调文字颜色 4 2 12" xfId="185"/>
    <cellStyle name="40% - 强调文字颜色 4 2 13" xfId="186"/>
    <cellStyle name="40% - 强调文字颜色 4 2 14" xfId="187"/>
    <cellStyle name="40% - 强调文字颜色 4 2 15" xfId="188"/>
    <cellStyle name="40% - 强调文字颜色 4 2 16" xfId="189"/>
    <cellStyle name="40% - 强调文字颜色 4 2 17" xfId="190"/>
    <cellStyle name="40% - 强调文字颜色 4 2 18" xfId="191"/>
    <cellStyle name="40% - 强调文字颜色 4 2 19" xfId="192"/>
    <cellStyle name="40% - 强调文字颜色 4 2 2" xfId="193"/>
    <cellStyle name="40% - 强调文字颜色 4 2 20" xfId="1148"/>
    <cellStyle name="40% - 强调文字颜色 4 2 3" xfId="194"/>
    <cellStyle name="40% - 强调文字颜色 4 2 4" xfId="195"/>
    <cellStyle name="40% - 强调文字颜色 4 2 5" xfId="196"/>
    <cellStyle name="40% - 强调文字颜色 4 2 6" xfId="197"/>
    <cellStyle name="40% - 强调文字颜色 4 2 7" xfId="198"/>
    <cellStyle name="40% - 强调文字颜色 4 2 8" xfId="199"/>
    <cellStyle name="40% - 强调文字颜色 4 2 9" xfId="200"/>
    <cellStyle name="40% - 强调文字颜色 5" xfId="201" builtinId="47" customBuiltin="1"/>
    <cellStyle name="40% - 强调文字颜色 5 2" xfId="202"/>
    <cellStyle name="40% - 强调文字颜色 5 2 10" xfId="203"/>
    <cellStyle name="40% - 强调文字颜色 5 2 11" xfId="204"/>
    <cellStyle name="40% - 强调文字颜色 5 2 12" xfId="205"/>
    <cellStyle name="40% - 强调文字颜色 5 2 13" xfId="206"/>
    <cellStyle name="40% - 强调文字颜色 5 2 14" xfId="207"/>
    <cellStyle name="40% - 强调文字颜色 5 2 15" xfId="208"/>
    <cellStyle name="40% - 强调文字颜色 5 2 16" xfId="209"/>
    <cellStyle name="40% - 强调文字颜色 5 2 17" xfId="210"/>
    <cellStyle name="40% - 强调文字颜色 5 2 18" xfId="211"/>
    <cellStyle name="40% - 强调文字颜色 5 2 19" xfId="212"/>
    <cellStyle name="40% - 强调文字颜色 5 2 2" xfId="213"/>
    <cellStyle name="40% - 强调文字颜色 5 2 20" xfId="1149"/>
    <cellStyle name="40% - 强调文字颜色 5 2 3" xfId="214"/>
    <cellStyle name="40% - 强调文字颜色 5 2 4" xfId="215"/>
    <cellStyle name="40% - 强调文字颜色 5 2 5" xfId="216"/>
    <cellStyle name="40% - 强调文字颜色 5 2 6" xfId="217"/>
    <cellStyle name="40% - 强调文字颜色 5 2 7" xfId="218"/>
    <cellStyle name="40% - 强调文字颜色 5 2 8" xfId="219"/>
    <cellStyle name="40% - 强调文字颜色 5 2 9" xfId="220"/>
    <cellStyle name="40% - 强调文字颜色 6" xfId="221" builtinId="51" customBuiltin="1"/>
    <cellStyle name="40% - 强调文字颜色 6 2" xfId="222"/>
    <cellStyle name="40% - 强调文字颜色 6 2 10" xfId="223"/>
    <cellStyle name="40% - 强调文字颜色 6 2 11" xfId="224"/>
    <cellStyle name="40% - 强调文字颜色 6 2 12" xfId="225"/>
    <cellStyle name="40% - 强调文字颜色 6 2 13" xfId="226"/>
    <cellStyle name="40% - 强调文字颜色 6 2 14" xfId="227"/>
    <cellStyle name="40% - 强调文字颜色 6 2 15" xfId="228"/>
    <cellStyle name="40% - 强调文字颜色 6 2 16" xfId="229"/>
    <cellStyle name="40% - 强调文字颜色 6 2 17" xfId="230"/>
    <cellStyle name="40% - 强调文字颜色 6 2 18" xfId="231"/>
    <cellStyle name="40% - 强调文字颜色 6 2 19" xfId="232"/>
    <cellStyle name="40% - 强调文字颜色 6 2 2" xfId="233"/>
    <cellStyle name="40% - 强调文字颜色 6 2 20" xfId="1150"/>
    <cellStyle name="40% - 强调文字颜色 6 2 3" xfId="234"/>
    <cellStyle name="40% - 强调文字颜色 6 2 4" xfId="235"/>
    <cellStyle name="40% - 强调文字颜色 6 2 5" xfId="236"/>
    <cellStyle name="40% - 强调文字颜色 6 2 6" xfId="237"/>
    <cellStyle name="40% - 强调文字颜色 6 2 7" xfId="238"/>
    <cellStyle name="40% - 强调文字颜色 6 2 8" xfId="239"/>
    <cellStyle name="40% - 强调文字颜色 6 2 9" xfId="240"/>
    <cellStyle name="60% - 强调文字颜色 1" xfId="241" builtinId="32" customBuiltin="1"/>
    <cellStyle name="60% - 强调文字颜色 1 2" xfId="242"/>
    <cellStyle name="60% - 强调文字颜色 1 2 10" xfId="243"/>
    <cellStyle name="60% - 强调文字颜色 1 2 11" xfId="244"/>
    <cellStyle name="60% - 强调文字颜色 1 2 12" xfId="245"/>
    <cellStyle name="60% - 强调文字颜色 1 2 13" xfId="246"/>
    <cellStyle name="60% - 强调文字颜色 1 2 14" xfId="247"/>
    <cellStyle name="60% - 强调文字颜色 1 2 15" xfId="248"/>
    <cellStyle name="60% - 强调文字颜色 1 2 16" xfId="249"/>
    <cellStyle name="60% - 强调文字颜色 1 2 17" xfId="250"/>
    <cellStyle name="60% - 强调文字颜色 1 2 18" xfId="251"/>
    <cellStyle name="60% - 强调文字颜色 1 2 19" xfId="252"/>
    <cellStyle name="60% - 强调文字颜色 1 2 2" xfId="253"/>
    <cellStyle name="60% - 强调文字颜色 1 2 20" xfId="1151"/>
    <cellStyle name="60% - 强调文字颜色 1 2 3" xfId="254"/>
    <cellStyle name="60% - 强调文字颜色 1 2 4" xfId="255"/>
    <cellStyle name="60% - 强调文字颜色 1 2 5" xfId="256"/>
    <cellStyle name="60% - 强调文字颜色 1 2 6" xfId="257"/>
    <cellStyle name="60% - 强调文字颜色 1 2 7" xfId="258"/>
    <cellStyle name="60% - 强调文字颜色 1 2 8" xfId="259"/>
    <cellStyle name="60% - 强调文字颜色 1 2 9" xfId="260"/>
    <cellStyle name="60% - 强调文字颜色 2" xfId="261" builtinId="36" customBuiltin="1"/>
    <cellStyle name="60% - 强调文字颜色 2 2" xfId="262"/>
    <cellStyle name="60% - 强调文字颜色 2 2 10" xfId="263"/>
    <cellStyle name="60% - 强调文字颜色 2 2 11" xfId="264"/>
    <cellStyle name="60% - 强调文字颜色 2 2 12" xfId="265"/>
    <cellStyle name="60% - 强调文字颜色 2 2 13" xfId="266"/>
    <cellStyle name="60% - 强调文字颜色 2 2 14" xfId="267"/>
    <cellStyle name="60% - 强调文字颜色 2 2 15" xfId="268"/>
    <cellStyle name="60% - 强调文字颜色 2 2 16" xfId="269"/>
    <cellStyle name="60% - 强调文字颜色 2 2 17" xfId="270"/>
    <cellStyle name="60% - 强调文字颜色 2 2 18" xfId="271"/>
    <cellStyle name="60% - 强调文字颜色 2 2 19" xfId="272"/>
    <cellStyle name="60% - 强调文字颜色 2 2 2" xfId="273"/>
    <cellStyle name="60% - 强调文字颜色 2 2 20" xfId="1152"/>
    <cellStyle name="60% - 强调文字颜色 2 2 3" xfId="274"/>
    <cellStyle name="60% - 强调文字颜色 2 2 4" xfId="275"/>
    <cellStyle name="60% - 强调文字颜色 2 2 5" xfId="276"/>
    <cellStyle name="60% - 强调文字颜色 2 2 6" xfId="277"/>
    <cellStyle name="60% - 强调文字颜色 2 2 7" xfId="278"/>
    <cellStyle name="60% - 强调文字颜色 2 2 8" xfId="279"/>
    <cellStyle name="60% - 强调文字颜色 2 2 9" xfId="280"/>
    <cellStyle name="60% - 强调文字颜色 3" xfId="281" builtinId="40" customBuiltin="1"/>
    <cellStyle name="60% - 强调文字颜色 3 2" xfId="282"/>
    <cellStyle name="60% - 强调文字颜色 3 2 10" xfId="283"/>
    <cellStyle name="60% - 强调文字颜色 3 2 11" xfId="284"/>
    <cellStyle name="60% - 强调文字颜色 3 2 12" xfId="285"/>
    <cellStyle name="60% - 强调文字颜色 3 2 13" xfId="286"/>
    <cellStyle name="60% - 强调文字颜色 3 2 14" xfId="287"/>
    <cellStyle name="60% - 强调文字颜色 3 2 15" xfId="288"/>
    <cellStyle name="60% - 强调文字颜色 3 2 16" xfId="289"/>
    <cellStyle name="60% - 强调文字颜色 3 2 17" xfId="290"/>
    <cellStyle name="60% - 强调文字颜色 3 2 18" xfId="291"/>
    <cellStyle name="60% - 强调文字颜色 3 2 19" xfId="292"/>
    <cellStyle name="60% - 强调文字颜色 3 2 2" xfId="293"/>
    <cellStyle name="60% - 强调文字颜色 3 2 20" xfId="1153"/>
    <cellStyle name="60% - 强调文字颜色 3 2 3" xfId="294"/>
    <cellStyle name="60% - 强调文字颜色 3 2 4" xfId="295"/>
    <cellStyle name="60% - 强调文字颜色 3 2 5" xfId="296"/>
    <cellStyle name="60% - 强调文字颜色 3 2 6" xfId="297"/>
    <cellStyle name="60% - 强调文字颜色 3 2 7" xfId="298"/>
    <cellStyle name="60% - 强调文字颜色 3 2 8" xfId="299"/>
    <cellStyle name="60% - 强调文字颜色 3 2 9" xfId="300"/>
    <cellStyle name="60% - 强调文字颜色 4" xfId="301" builtinId="44" customBuiltin="1"/>
    <cellStyle name="60% - 强调文字颜色 4 2" xfId="302"/>
    <cellStyle name="60% - 强调文字颜色 4 2 10" xfId="303"/>
    <cellStyle name="60% - 强调文字颜色 4 2 11" xfId="304"/>
    <cellStyle name="60% - 强调文字颜色 4 2 12" xfId="305"/>
    <cellStyle name="60% - 强调文字颜色 4 2 13" xfId="306"/>
    <cellStyle name="60% - 强调文字颜色 4 2 14" xfId="307"/>
    <cellStyle name="60% - 强调文字颜色 4 2 15" xfId="308"/>
    <cellStyle name="60% - 强调文字颜色 4 2 16" xfId="309"/>
    <cellStyle name="60% - 强调文字颜色 4 2 17" xfId="310"/>
    <cellStyle name="60% - 强调文字颜色 4 2 18" xfId="311"/>
    <cellStyle name="60% - 强调文字颜色 4 2 19" xfId="312"/>
    <cellStyle name="60% - 强调文字颜色 4 2 2" xfId="313"/>
    <cellStyle name="60% - 强调文字颜色 4 2 20" xfId="1154"/>
    <cellStyle name="60% - 强调文字颜色 4 2 3" xfId="314"/>
    <cellStyle name="60% - 强调文字颜色 4 2 4" xfId="315"/>
    <cellStyle name="60% - 强调文字颜色 4 2 5" xfId="316"/>
    <cellStyle name="60% - 强调文字颜色 4 2 6" xfId="317"/>
    <cellStyle name="60% - 强调文字颜色 4 2 7" xfId="318"/>
    <cellStyle name="60% - 强调文字颜色 4 2 8" xfId="319"/>
    <cellStyle name="60% - 强调文字颜色 4 2 9" xfId="320"/>
    <cellStyle name="60% - 强调文字颜色 5" xfId="321" builtinId="48" customBuiltin="1"/>
    <cellStyle name="60% - 强调文字颜色 5 2" xfId="322"/>
    <cellStyle name="60% - 强调文字颜色 5 2 10" xfId="323"/>
    <cellStyle name="60% - 强调文字颜色 5 2 11" xfId="324"/>
    <cellStyle name="60% - 强调文字颜色 5 2 12" xfId="325"/>
    <cellStyle name="60% - 强调文字颜色 5 2 13" xfId="326"/>
    <cellStyle name="60% - 强调文字颜色 5 2 14" xfId="327"/>
    <cellStyle name="60% - 强调文字颜色 5 2 15" xfId="328"/>
    <cellStyle name="60% - 强调文字颜色 5 2 16" xfId="329"/>
    <cellStyle name="60% - 强调文字颜色 5 2 17" xfId="330"/>
    <cellStyle name="60% - 强调文字颜色 5 2 18" xfId="331"/>
    <cellStyle name="60% - 强调文字颜色 5 2 19" xfId="332"/>
    <cellStyle name="60% - 强调文字颜色 5 2 2" xfId="333"/>
    <cellStyle name="60% - 强调文字颜色 5 2 20" xfId="1155"/>
    <cellStyle name="60% - 强调文字颜色 5 2 3" xfId="334"/>
    <cellStyle name="60% - 强调文字颜色 5 2 4" xfId="335"/>
    <cellStyle name="60% - 强调文字颜色 5 2 5" xfId="336"/>
    <cellStyle name="60% - 强调文字颜色 5 2 6" xfId="337"/>
    <cellStyle name="60% - 强调文字颜色 5 2 7" xfId="338"/>
    <cellStyle name="60% - 强调文字颜色 5 2 8" xfId="339"/>
    <cellStyle name="60% - 强调文字颜色 5 2 9" xfId="340"/>
    <cellStyle name="60% - 强调文字颜色 6" xfId="341" builtinId="52" customBuiltin="1"/>
    <cellStyle name="60% - 强调文字颜色 6 2" xfId="342"/>
    <cellStyle name="60% - 强调文字颜色 6 2 10" xfId="343"/>
    <cellStyle name="60% - 强调文字颜色 6 2 11" xfId="344"/>
    <cellStyle name="60% - 强调文字颜色 6 2 12" xfId="345"/>
    <cellStyle name="60% - 强调文字颜色 6 2 13" xfId="346"/>
    <cellStyle name="60% - 强调文字颜色 6 2 14" xfId="347"/>
    <cellStyle name="60% - 强调文字颜色 6 2 15" xfId="348"/>
    <cellStyle name="60% - 强调文字颜色 6 2 16" xfId="349"/>
    <cellStyle name="60% - 强调文字颜色 6 2 17" xfId="350"/>
    <cellStyle name="60% - 强调文字颜色 6 2 18" xfId="351"/>
    <cellStyle name="60% - 强调文字颜色 6 2 19" xfId="352"/>
    <cellStyle name="60% - 强调文字颜色 6 2 2" xfId="353"/>
    <cellStyle name="60% - 强调文字颜色 6 2 20" xfId="1156"/>
    <cellStyle name="60% - 强调文字颜色 6 2 3" xfId="354"/>
    <cellStyle name="60% - 强调文字颜色 6 2 4" xfId="355"/>
    <cellStyle name="60% - 强调文字颜色 6 2 5" xfId="356"/>
    <cellStyle name="60% - 强调文字颜色 6 2 6" xfId="357"/>
    <cellStyle name="60% - 强调文字颜色 6 2 7" xfId="358"/>
    <cellStyle name="60% - 强调文字颜色 6 2 8" xfId="359"/>
    <cellStyle name="60% - 强调文字颜色 6 2 9" xfId="360"/>
    <cellStyle name="标题" xfId="361" builtinId="15" customBuiltin="1"/>
    <cellStyle name="标题 1" xfId="362" builtinId="16" customBuiltin="1"/>
    <cellStyle name="标题 1 2" xfId="363"/>
    <cellStyle name="标题 1 2 10" xfId="364"/>
    <cellStyle name="标题 1 2 11" xfId="365"/>
    <cellStyle name="标题 1 2 12" xfId="366"/>
    <cellStyle name="标题 1 2 13" xfId="367"/>
    <cellStyle name="标题 1 2 14" xfId="368"/>
    <cellStyle name="标题 1 2 15" xfId="369"/>
    <cellStyle name="标题 1 2 16" xfId="370"/>
    <cellStyle name="标题 1 2 17" xfId="371"/>
    <cellStyle name="标题 1 2 18" xfId="372"/>
    <cellStyle name="标题 1 2 19" xfId="373"/>
    <cellStyle name="标题 1 2 2" xfId="374"/>
    <cellStyle name="标题 1 2 20" xfId="1157"/>
    <cellStyle name="标题 1 2 3" xfId="375"/>
    <cellStyle name="标题 1 2 4" xfId="376"/>
    <cellStyle name="标题 1 2 5" xfId="377"/>
    <cellStyle name="标题 1 2 6" xfId="378"/>
    <cellStyle name="标题 1 2 7" xfId="379"/>
    <cellStyle name="标题 1 2 8" xfId="380"/>
    <cellStyle name="标题 1 2 9" xfId="381"/>
    <cellStyle name="标题 2" xfId="382" builtinId="17" customBuiltin="1"/>
    <cellStyle name="标题 2 2" xfId="383"/>
    <cellStyle name="标题 2 2 10" xfId="384"/>
    <cellStyle name="标题 2 2 11" xfId="385"/>
    <cellStyle name="标题 2 2 12" xfId="386"/>
    <cellStyle name="标题 2 2 13" xfId="387"/>
    <cellStyle name="标题 2 2 14" xfId="388"/>
    <cellStyle name="标题 2 2 15" xfId="389"/>
    <cellStyle name="标题 2 2 16" xfId="390"/>
    <cellStyle name="标题 2 2 17" xfId="391"/>
    <cellStyle name="标题 2 2 18" xfId="392"/>
    <cellStyle name="标题 2 2 19" xfId="393"/>
    <cellStyle name="标题 2 2 2" xfId="394"/>
    <cellStyle name="标题 2 2 20" xfId="1158"/>
    <cellStyle name="标题 2 2 3" xfId="395"/>
    <cellStyle name="标题 2 2 4" xfId="396"/>
    <cellStyle name="标题 2 2 5" xfId="397"/>
    <cellStyle name="标题 2 2 6" xfId="398"/>
    <cellStyle name="标题 2 2 7" xfId="399"/>
    <cellStyle name="标题 2 2 8" xfId="400"/>
    <cellStyle name="标题 2 2 9" xfId="401"/>
    <cellStyle name="标题 3" xfId="402" builtinId="18" customBuiltin="1"/>
    <cellStyle name="标题 3 2" xfId="403"/>
    <cellStyle name="标题 3 2 10" xfId="404"/>
    <cellStyle name="标题 3 2 11" xfId="405"/>
    <cellStyle name="标题 3 2 12" xfId="406"/>
    <cellStyle name="标题 3 2 13" xfId="407"/>
    <cellStyle name="标题 3 2 14" xfId="408"/>
    <cellStyle name="标题 3 2 15" xfId="409"/>
    <cellStyle name="标题 3 2 16" xfId="410"/>
    <cellStyle name="标题 3 2 17" xfId="411"/>
    <cellStyle name="标题 3 2 18" xfId="412"/>
    <cellStyle name="标题 3 2 19" xfId="413"/>
    <cellStyle name="标题 3 2 2" xfId="414"/>
    <cellStyle name="标题 3 2 20" xfId="1159"/>
    <cellStyle name="标题 3 2 3" xfId="415"/>
    <cellStyle name="标题 3 2 4" xfId="416"/>
    <cellStyle name="标题 3 2 5" xfId="417"/>
    <cellStyle name="标题 3 2 6" xfId="418"/>
    <cellStyle name="标题 3 2 7" xfId="419"/>
    <cellStyle name="标题 3 2 8" xfId="420"/>
    <cellStyle name="标题 3 2 9" xfId="421"/>
    <cellStyle name="标题 4" xfId="422" builtinId="19" customBuiltin="1"/>
    <cellStyle name="标题 4 2" xfId="423"/>
    <cellStyle name="标题 4 2 10" xfId="424"/>
    <cellStyle name="标题 4 2 11" xfId="425"/>
    <cellStyle name="标题 4 2 12" xfId="426"/>
    <cellStyle name="标题 4 2 13" xfId="427"/>
    <cellStyle name="标题 4 2 14" xfId="428"/>
    <cellStyle name="标题 4 2 15" xfId="429"/>
    <cellStyle name="标题 4 2 16" xfId="430"/>
    <cellStyle name="标题 4 2 17" xfId="431"/>
    <cellStyle name="标题 4 2 18" xfId="432"/>
    <cellStyle name="标题 4 2 19" xfId="433"/>
    <cellStyle name="标题 4 2 2" xfId="434"/>
    <cellStyle name="标题 4 2 20" xfId="1160"/>
    <cellStyle name="标题 4 2 3" xfId="435"/>
    <cellStyle name="标题 4 2 4" xfId="436"/>
    <cellStyle name="标题 4 2 5" xfId="437"/>
    <cellStyle name="标题 4 2 6" xfId="438"/>
    <cellStyle name="标题 4 2 7" xfId="439"/>
    <cellStyle name="标题 4 2 8" xfId="440"/>
    <cellStyle name="标题 4 2 9" xfId="441"/>
    <cellStyle name="标题 5" xfId="442"/>
    <cellStyle name="标题 5 10" xfId="443"/>
    <cellStyle name="标题 5 11" xfId="444"/>
    <cellStyle name="标题 5 12" xfId="445"/>
    <cellStyle name="标题 5 13" xfId="446"/>
    <cellStyle name="标题 5 14" xfId="447"/>
    <cellStyle name="标题 5 15" xfId="448"/>
    <cellStyle name="标题 5 16" xfId="449"/>
    <cellStyle name="标题 5 17" xfId="450"/>
    <cellStyle name="标题 5 18" xfId="451"/>
    <cellStyle name="标题 5 19" xfId="452"/>
    <cellStyle name="标题 5 2" xfId="453"/>
    <cellStyle name="标题 5 20" xfId="1161"/>
    <cellStyle name="标题 5 3" xfId="454"/>
    <cellStyle name="标题 5 4" xfId="455"/>
    <cellStyle name="标题 5 5" xfId="456"/>
    <cellStyle name="标题 5 6" xfId="457"/>
    <cellStyle name="标题 5 7" xfId="458"/>
    <cellStyle name="标题 5 8" xfId="459"/>
    <cellStyle name="标题 5 9" xfId="460"/>
    <cellStyle name="差" xfId="461" builtinId="27" customBuiltin="1"/>
    <cellStyle name="差 2" xfId="462"/>
    <cellStyle name="差 2 10" xfId="463"/>
    <cellStyle name="差 2 11" xfId="464"/>
    <cellStyle name="差 2 12" xfId="465"/>
    <cellStyle name="差 2 13" xfId="466"/>
    <cellStyle name="差 2 14" xfId="467"/>
    <cellStyle name="差 2 15" xfId="468"/>
    <cellStyle name="差 2 16" xfId="469"/>
    <cellStyle name="差 2 17" xfId="470"/>
    <cellStyle name="差 2 18" xfId="471"/>
    <cellStyle name="差 2 19" xfId="472"/>
    <cellStyle name="差 2 2" xfId="473"/>
    <cellStyle name="差 2 20" xfId="1162"/>
    <cellStyle name="差 2 3" xfId="474"/>
    <cellStyle name="差 2 4" xfId="475"/>
    <cellStyle name="差 2 5" xfId="476"/>
    <cellStyle name="差 2 6" xfId="477"/>
    <cellStyle name="差 2 7" xfId="478"/>
    <cellStyle name="差 2 8" xfId="479"/>
    <cellStyle name="差 2 9" xfId="480"/>
    <cellStyle name="差_2010下半年调整优化情况20100803" xfId="481"/>
    <cellStyle name="差_2010下半年调整优化情况20100803 10" xfId="482"/>
    <cellStyle name="差_2010下半年调整优化情况20100803 11" xfId="483"/>
    <cellStyle name="差_2010下半年调整优化情况20100803 12" xfId="484"/>
    <cellStyle name="差_2010下半年调整优化情况20100803 13" xfId="485"/>
    <cellStyle name="差_2010下半年调整优化情况20100803 14" xfId="486"/>
    <cellStyle name="差_2010下半年调整优化情况20100803 15" xfId="487"/>
    <cellStyle name="差_2010下半年调整优化情况20100803 16" xfId="488"/>
    <cellStyle name="差_2010下半年调整优化情况20100803 17" xfId="489"/>
    <cellStyle name="差_2010下半年调整优化情况20100803 18" xfId="490"/>
    <cellStyle name="差_2010下半年调整优化情况20100803 19" xfId="491"/>
    <cellStyle name="差_2010下半年调整优化情况20100803 2" xfId="492"/>
    <cellStyle name="差_2010下半年调整优化情况20100803 20" xfId="1163"/>
    <cellStyle name="差_2010下半年调整优化情况20100803 3" xfId="493"/>
    <cellStyle name="差_2010下半年调整优化情况20100803 4" xfId="494"/>
    <cellStyle name="差_2010下半年调整优化情况20100803 5" xfId="495"/>
    <cellStyle name="差_2010下半年调整优化情况20100803 6" xfId="496"/>
    <cellStyle name="差_2010下半年调整优化情况20100803 7" xfId="497"/>
    <cellStyle name="差_2010下半年调整优化情况20100803 8" xfId="498"/>
    <cellStyle name="差_2010下半年调整优化情况20100803 9" xfId="499"/>
    <cellStyle name="差_2011年初市场监测样本企业统计表" xfId="500"/>
    <cellStyle name="差_2011年初市场监测样本企业统计表 10" xfId="501"/>
    <cellStyle name="差_2011年初市场监测样本企业统计表 11" xfId="502"/>
    <cellStyle name="差_2011年初市场监测样本企业统计表 12" xfId="503"/>
    <cellStyle name="差_2011年初市场监测样本企业统计表 13" xfId="504"/>
    <cellStyle name="差_2011年初市场监测样本企业统计表 14" xfId="505"/>
    <cellStyle name="差_2011年初市场监测样本企业统计表 15" xfId="506"/>
    <cellStyle name="差_2011年初市场监测样本企业统计表 16" xfId="507"/>
    <cellStyle name="差_2011年初市场监测样本企业统计表 17" xfId="508"/>
    <cellStyle name="差_2011年初市场监测样本企业统计表 18" xfId="509"/>
    <cellStyle name="差_2011年初市场监测样本企业统计表 19" xfId="510"/>
    <cellStyle name="差_2011年初市场监测样本企业统计表 2" xfId="511"/>
    <cellStyle name="差_2011年初市场监测样本企业统计表 20" xfId="1164"/>
    <cellStyle name="差_2011年初市场监测样本企业统计表 3" xfId="512"/>
    <cellStyle name="差_2011年初市场监测样本企业统计表 4" xfId="513"/>
    <cellStyle name="差_2011年初市场监测样本企业统计表 5" xfId="514"/>
    <cellStyle name="差_2011年初市场监测样本企业统计表 6" xfId="515"/>
    <cellStyle name="差_2011年初市场监测样本企业统计表 7" xfId="516"/>
    <cellStyle name="差_2011年初市场监测样本企业统计表 8" xfId="517"/>
    <cellStyle name="差_2011年初市场监测样本企业统计表 9" xfId="518"/>
    <cellStyle name="差_企业工作费用统计" xfId="519"/>
    <cellStyle name="差_企业工作费用统计 10" xfId="520"/>
    <cellStyle name="差_企业工作费用统计 11" xfId="521"/>
    <cellStyle name="差_企业工作费用统计 12" xfId="522"/>
    <cellStyle name="差_企业工作费用统计 13" xfId="523"/>
    <cellStyle name="差_企业工作费用统计 14" xfId="524"/>
    <cellStyle name="差_企业工作费用统计 15" xfId="525"/>
    <cellStyle name="差_企业工作费用统计 16" xfId="526"/>
    <cellStyle name="差_企业工作费用统计 17" xfId="527"/>
    <cellStyle name="差_企业工作费用统计 18" xfId="528"/>
    <cellStyle name="差_企业工作费用统计 19" xfId="529"/>
    <cellStyle name="差_企业工作费用统计 2" xfId="530"/>
    <cellStyle name="差_企业工作费用统计 3" xfId="531"/>
    <cellStyle name="差_企业工作费用统计 4" xfId="532"/>
    <cellStyle name="差_企业工作费用统计 5" xfId="533"/>
    <cellStyle name="差_企业工作费用统计 6" xfId="534"/>
    <cellStyle name="差_企业工作费用统计 7" xfId="535"/>
    <cellStyle name="差_企业工作费用统计 8" xfId="536"/>
    <cellStyle name="差_企业工作费用统计 9" xfId="537"/>
    <cellStyle name="差_企业工作费用统计_1" xfId="538"/>
    <cellStyle name="差_企业工作费用统计_1 10" xfId="539"/>
    <cellStyle name="差_企业工作费用统计_1 11" xfId="540"/>
    <cellStyle name="差_企业工作费用统计_1 12" xfId="541"/>
    <cellStyle name="差_企业工作费用统计_1 13" xfId="542"/>
    <cellStyle name="差_企业工作费用统计_1 14" xfId="543"/>
    <cellStyle name="差_企业工作费用统计_1 15" xfId="544"/>
    <cellStyle name="差_企业工作费用统计_1 16" xfId="545"/>
    <cellStyle name="差_企业工作费用统计_1 17" xfId="546"/>
    <cellStyle name="差_企业工作费用统计_1 18" xfId="547"/>
    <cellStyle name="差_企业工作费用统计_1 19" xfId="548"/>
    <cellStyle name="差_企业工作费用统计_1 2" xfId="549"/>
    <cellStyle name="差_企业工作费用统计_1 3" xfId="550"/>
    <cellStyle name="差_企业工作费用统计_1 4" xfId="551"/>
    <cellStyle name="差_企业工作费用统计_1 5" xfId="552"/>
    <cellStyle name="差_企业工作费用统计_1 6" xfId="553"/>
    <cellStyle name="差_企业工作费用统计_1 7" xfId="554"/>
    <cellStyle name="差_企业工作费用统计_1 8" xfId="555"/>
    <cellStyle name="差_企业工作费用统计_1 9" xfId="556"/>
    <cellStyle name="差_商务预报" xfId="557"/>
    <cellStyle name="差_商务预报 10" xfId="558"/>
    <cellStyle name="差_商务预报 11" xfId="559"/>
    <cellStyle name="差_商务预报 12" xfId="560"/>
    <cellStyle name="差_商务预报 13" xfId="561"/>
    <cellStyle name="差_商务预报 14" xfId="562"/>
    <cellStyle name="差_商务预报 15" xfId="563"/>
    <cellStyle name="差_商务预报 16" xfId="564"/>
    <cellStyle name="差_商务预报 17" xfId="565"/>
    <cellStyle name="差_商务预报 18" xfId="566"/>
    <cellStyle name="差_商务预报 19" xfId="567"/>
    <cellStyle name="差_商务预报 2" xfId="568"/>
    <cellStyle name="差_商务预报 3" xfId="569"/>
    <cellStyle name="差_商务预报 4" xfId="570"/>
    <cellStyle name="差_商务预报 5" xfId="571"/>
    <cellStyle name="差_商务预报 6" xfId="572"/>
    <cellStyle name="差_商务预报 7" xfId="573"/>
    <cellStyle name="差_商务预报 8" xfId="574"/>
    <cellStyle name="差_商务预报 9" xfId="575"/>
    <cellStyle name="常规" xfId="0" builtinId="0"/>
    <cellStyle name="常规 10" xfId="576"/>
    <cellStyle name="常规 11" xfId="577"/>
    <cellStyle name="常规 12" xfId="578"/>
    <cellStyle name="常规 13" xfId="579"/>
    <cellStyle name="常规 14" xfId="580"/>
    <cellStyle name="常规 15" xfId="581"/>
    <cellStyle name="常规 16" xfId="582"/>
    <cellStyle name="常规 17" xfId="583"/>
    <cellStyle name="常规 18" xfId="584"/>
    <cellStyle name="常规 19" xfId="585"/>
    <cellStyle name="常规 2" xfId="586"/>
    <cellStyle name="常规 2 10" xfId="587"/>
    <cellStyle name="常规 2 11" xfId="588"/>
    <cellStyle name="常规 2 12" xfId="589"/>
    <cellStyle name="常规 2 13" xfId="590"/>
    <cellStyle name="常规 2 14" xfId="591"/>
    <cellStyle name="常规 2 15" xfId="592"/>
    <cellStyle name="常规 2 16" xfId="593"/>
    <cellStyle name="常规 2 17" xfId="594"/>
    <cellStyle name="常规 2 18" xfId="595"/>
    <cellStyle name="常规 2 19" xfId="596"/>
    <cellStyle name="常规 2 2" xfId="597"/>
    <cellStyle name="常规 2 2 10" xfId="598"/>
    <cellStyle name="常规 2 2 11" xfId="599"/>
    <cellStyle name="常规 2 2 12" xfId="600"/>
    <cellStyle name="常规 2 2 13" xfId="601"/>
    <cellStyle name="常规 2 2 14" xfId="602"/>
    <cellStyle name="常规 2 2 15" xfId="603"/>
    <cellStyle name="常规 2 2 16" xfId="604"/>
    <cellStyle name="常规 2 2 17" xfId="605"/>
    <cellStyle name="常规 2 2 18" xfId="606"/>
    <cellStyle name="常规 2 2 19" xfId="607"/>
    <cellStyle name="常规 2 2 2" xfId="608"/>
    <cellStyle name="常规 2 2 20" xfId="1166"/>
    <cellStyle name="常规 2 2 3" xfId="609"/>
    <cellStyle name="常规 2 2 4" xfId="610"/>
    <cellStyle name="常规 2 2 5" xfId="611"/>
    <cellStyle name="常规 2 2 6" xfId="612"/>
    <cellStyle name="常规 2 2 7" xfId="613"/>
    <cellStyle name="常规 2 2 8" xfId="614"/>
    <cellStyle name="常规 2 2 9" xfId="615"/>
    <cellStyle name="常规 2 20" xfId="616"/>
    <cellStyle name="常规 2 21" xfId="617"/>
    <cellStyle name="常规 2 22" xfId="1165"/>
    <cellStyle name="常规 2 3" xfId="618"/>
    <cellStyle name="常规 2 4" xfId="619"/>
    <cellStyle name="常规 2 5" xfId="620"/>
    <cellStyle name="常规 2 6" xfId="621"/>
    <cellStyle name="常规 2 7" xfId="622"/>
    <cellStyle name="常规 2 8" xfId="623"/>
    <cellStyle name="常规 2 9" xfId="624"/>
    <cellStyle name="常规 20" xfId="625"/>
    <cellStyle name="常规 21" xfId="626"/>
    <cellStyle name="常规 22" xfId="627"/>
    <cellStyle name="常规 23" xfId="628"/>
    <cellStyle name="常规 24" xfId="629"/>
    <cellStyle name="常规 25" xfId="630"/>
    <cellStyle name="常规 26" xfId="631"/>
    <cellStyle name="常规 27" xfId="632"/>
    <cellStyle name="常规 28" xfId="633"/>
    <cellStyle name="常规 29" xfId="634"/>
    <cellStyle name="常规 3" xfId="635"/>
    <cellStyle name="常规 3 2" xfId="636"/>
    <cellStyle name="常规 30" xfId="637"/>
    <cellStyle name="常规 31" xfId="1137"/>
    <cellStyle name="常规 32" xfId="1138"/>
    <cellStyle name="常规 4" xfId="638"/>
    <cellStyle name="常规 4 2" xfId="639"/>
    <cellStyle name="常规 5" xfId="640"/>
    <cellStyle name="常规 5 10" xfId="641"/>
    <cellStyle name="常规 5 11" xfId="642"/>
    <cellStyle name="常规 5 12" xfId="643"/>
    <cellStyle name="常规 5 13" xfId="644"/>
    <cellStyle name="常规 5 14" xfId="645"/>
    <cellStyle name="常规 5 15" xfId="646"/>
    <cellStyle name="常规 5 16" xfId="647"/>
    <cellStyle name="常规 5 17" xfId="648"/>
    <cellStyle name="常规 5 18" xfId="649"/>
    <cellStyle name="常规 5 19" xfId="650"/>
    <cellStyle name="常规 5 2" xfId="651"/>
    <cellStyle name="常规 5 20" xfId="652"/>
    <cellStyle name="常规 5 21" xfId="1167"/>
    <cellStyle name="常规 5 22" xfId="1189"/>
    <cellStyle name="常规 5 23" xfId="1191"/>
    <cellStyle name="常规 5 24" xfId="1193"/>
    <cellStyle name="常规 5 25" xfId="1195"/>
    <cellStyle name="常规 5 26" xfId="1197"/>
    <cellStyle name="常规 5 3" xfId="653"/>
    <cellStyle name="常规 5 4" xfId="654"/>
    <cellStyle name="常规 5 5" xfId="655"/>
    <cellStyle name="常规 5 6" xfId="656"/>
    <cellStyle name="常规 5 7" xfId="657"/>
    <cellStyle name="常规 5 8" xfId="658"/>
    <cellStyle name="常规 5 9" xfId="659"/>
    <cellStyle name="常规 6" xfId="660"/>
    <cellStyle name="常规 6 10" xfId="661"/>
    <cellStyle name="常规 6 11" xfId="662"/>
    <cellStyle name="常规 6 12" xfId="663"/>
    <cellStyle name="常规 6 13" xfId="664"/>
    <cellStyle name="常规 6 14" xfId="665"/>
    <cellStyle name="常规 6 15" xfId="666"/>
    <cellStyle name="常规 6 16" xfId="667"/>
    <cellStyle name="常规 6 17" xfId="668"/>
    <cellStyle name="常规 6 18" xfId="669"/>
    <cellStyle name="常规 6 19" xfId="670"/>
    <cellStyle name="常规 6 2" xfId="671"/>
    <cellStyle name="常规 6 20" xfId="672"/>
    <cellStyle name="常规 6 21" xfId="1168"/>
    <cellStyle name="常规 6 22" xfId="1190"/>
    <cellStyle name="常规 6 23" xfId="1192"/>
    <cellStyle name="常规 6 24" xfId="1194"/>
    <cellStyle name="常规 6 25" xfId="1196"/>
    <cellStyle name="常规 6 26" xfId="1198"/>
    <cellStyle name="常规 6 3" xfId="673"/>
    <cellStyle name="常规 6 4" xfId="674"/>
    <cellStyle name="常规 6 5" xfId="675"/>
    <cellStyle name="常规 6 6" xfId="676"/>
    <cellStyle name="常规 6 7" xfId="677"/>
    <cellStyle name="常规 6 8" xfId="678"/>
    <cellStyle name="常规 6 9" xfId="679"/>
    <cellStyle name="常规 7" xfId="680"/>
    <cellStyle name="常规 7 10" xfId="681"/>
    <cellStyle name="常规 7 11" xfId="682"/>
    <cellStyle name="常规 7 12" xfId="683"/>
    <cellStyle name="常规 7 13" xfId="684"/>
    <cellStyle name="常规 7 14" xfId="685"/>
    <cellStyle name="常规 7 15" xfId="686"/>
    <cellStyle name="常规 7 16" xfId="687"/>
    <cellStyle name="常规 7 17" xfId="688"/>
    <cellStyle name="常规 7 18" xfId="689"/>
    <cellStyle name="常规 7 19" xfId="690"/>
    <cellStyle name="常规 7 2" xfId="691"/>
    <cellStyle name="常规 7 20" xfId="692"/>
    <cellStyle name="常规 7 21" xfId="1169"/>
    <cellStyle name="常规 7 3" xfId="693"/>
    <cellStyle name="常规 7 4" xfId="694"/>
    <cellStyle name="常规 7 5" xfId="695"/>
    <cellStyle name="常规 7 6" xfId="696"/>
    <cellStyle name="常规 7 7" xfId="697"/>
    <cellStyle name="常规 7 8" xfId="698"/>
    <cellStyle name="常规 7 9" xfId="699"/>
    <cellStyle name="常规 8" xfId="700"/>
    <cellStyle name="常规 9" xfId="701"/>
    <cellStyle name="好" xfId="702" builtinId="26" customBuiltin="1"/>
    <cellStyle name="好 2" xfId="703"/>
    <cellStyle name="好 2 10" xfId="704"/>
    <cellStyle name="好 2 11" xfId="705"/>
    <cellStyle name="好 2 12" xfId="706"/>
    <cellStyle name="好 2 13" xfId="707"/>
    <cellStyle name="好 2 14" xfId="708"/>
    <cellStyle name="好 2 15" xfId="709"/>
    <cellStyle name="好 2 16" xfId="710"/>
    <cellStyle name="好 2 17" xfId="711"/>
    <cellStyle name="好 2 18" xfId="712"/>
    <cellStyle name="好 2 19" xfId="713"/>
    <cellStyle name="好 2 2" xfId="714"/>
    <cellStyle name="好 2 20" xfId="1170"/>
    <cellStyle name="好 2 3" xfId="715"/>
    <cellStyle name="好 2 4" xfId="716"/>
    <cellStyle name="好 2 5" xfId="717"/>
    <cellStyle name="好 2 6" xfId="718"/>
    <cellStyle name="好 2 7" xfId="719"/>
    <cellStyle name="好 2 8" xfId="720"/>
    <cellStyle name="好 2 9" xfId="721"/>
    <cellStyle name="好_2010下半年调整优化情况20100803" xfId="722"/>
    <cellStyle name="好_2010下半年调整优化情况20100803 10" xfId="723"/>
    <cellStyle name="好_2010下半年调整优化情况20100803 11" xfId="724"/>
    <cellStyle name="好_2010下半年调整优化情况20100803 12" xfId="725"/>
    <cellStyle name="好_2010下半年调整优化情况20100803 13" xfId="726"/>
    <cellStyle name="好_2010下半年调整优化情况20100803 14" xfId="727"/>
    <cellStyle name="好_2010下半年调整优化情况20100803 15" xfId="728"/>
    <cellStyle name="好_2010下半年调整优化情况20100803 16" xfId="729"/>
    <cellStyle name="好_2010下半年调整优化情况20100803 17" xfId="730"/>
    <cellStyle name="好_2010下半年调整优化情况20100803 18" xfId="731"/>
    <cellStyle name="好_2010下半年调整优化情况20100803 19" xfId="732"/>
    <cellStyle name="好_2010下半年调整优化情况20100803 2" xfId="733"/>
    <cellStyle name="好_2010下半年调整优化情况20100803 20" xfId="1171"/>
    <cellStyle name="好_2010下半年调整优化情况20100803 3" xfId="734"/>
    <cellStyle name="好_2010下半年调整优化情况20100803 4" xfId="735"/>
    <cellStyle name="好_2010下半年调整优化情况20100803 5" xfId="736"/>
    <cellStyle name="好_2010下半年调整优化情况20100803 6" xfId="737"/>
    <cellStyle name="好_2010下半年调整优化情况20100803 7" xfId="738"/>
    <cellStyle name="好_2010下半年调整优化情况20100803 8" xfId="739"/>
    <cellStyle name="好_2010下半年调整优化情况20100803 9" xfId="740"/>
    <cellStyle name="好_2011年初市场监测样本企业统计表" xfId="741"/>
    <cellStyle name="好_2011年初市场监测样本企业统计表 10" xfId="742"/>
    <cellStyle name="好_2011年初市场监测样本企业统计表 11" xfId="743"/>
    <cellStyle name="好_2011年初市场监测样本企业统计表 12" xfId="744"/>
    <cellStyle name="好_2011年初市场监测样本企业统计表 13" xfId="745"/>
    <cellStyle name="好_2011年初市场监测样本企业统计表 14" xfId="746"/>
    <cellStyle name="好_2011年初市场监测样本企业统计表 15" xfId="747"/>
    <cellStyle name="好_2011年初市场监测样本企业统计表 16" xfId="748"/>
    <cellStyle name="好_2011年初市场监测样本企业统计表 17" xfId="749"/>
    <cellStyle name="好_2011年初市场监测样本企业统计表 18" xfId="750"/>
    <cellStyle name="好_2011年初市场监测样本企业统计表 19" xfId="751"/>
    <cellStyle name="好_2011年初市场监测样本企业统计表 2" xfId="752"/>
    <cellStyle name="好_2011年初市场监测样本企业统计表 20" xfId="1172"/>
    <cellStyle name="好_2011年初市场监测样本企业统计表 3" xfId="753"/>
    <cellStyle name="好_2011年初市场监测样本企业统计表 4" xfId="754"/>
    <cellStyle name="好_2011年初市场监测样本企业统计表 5" xfId="755"/>
    <cellStyle name="好_2011年初市场监测样本企业统计表 6" xfId="756"/>
    <cellStyle name="好_2011年初市场监测样本企业统计表 7" xfId="757"/>
    <cellStyle name="好_2011年初市场监测样本企业统计表 8" xfId="758"/>
    <cellStyle name="好_2011年初市场监测样本企业统计表 9" xfId="759"/>
    <cellStyle name="好_企业工作费用统计" xfId="760"/>
    <cellStyle name="好_企业工作费用统计 10" xfId="761"/>
    <cellStyle name="好_企业工作费用统计 11" xfId="762"/>
    <cellStyle name="好_企业工作费用统计 12" xfId="763"/>
    <cellStyle name="好_企业工作费用统计 13" xfId="764"/>
    <cellStyle name="好_企业工作费用统计 14" xfId="765"/>
    <cellStyle name="好_企业工作费用统计 15" xfId="766"/>
    <cellStyle name="好_企业工作费用统计 16" xfId="767"/>
    <cellStyle name="好_企业工作费用统计 17" xfId="768"/>
    <cellStyle name="好_企业工作费用统计 18" xfId="769"/>
    <cellStyle name="好_企业工作费用统计 19" xfId="770"/>
    <cellStyle name="好_企业工作费用统计 2" xfId="771"/>
    <cellStyle name="好_企业工作费用统计 3" xfId="772"/>
    <cellStyle name="好_企业工作费用统计 4" xfId="773"/>
    <cellStyle name="好_企业工作费用统计 5" xfId="774"/>
    <cellStyle name="好_企业工作费用统计 6" xfId="775"/>
    <cellStyle name="好_企业工作费用统计 7" xfId="776"/>
    <cellStyle name="好_企业工作费用统计 8" xfId="777"/>
    <cellStyle name="好_企业工作费用统计 9" xfId="778"/>
    <cellStyle name="好_企业工作费用统计_1" xfId="779"/>
    <cellStyle name="好_企业工作费用统计_1 10" xfId="780"/>
    <cellStyle name="好_企业工作费用统计_1 11" xfId="781"/>
    <cellStyle name="好_企业工作费用统计_1 12" xfId="782"/>
    <cellStyle name="好_企业工作费用统计_1 13" xfId="783"/>
    <cellStyle name="好_企业工作费用统计_1 14" xfId="784"/>
    <cellStyle name="好_企业工作费用统计_1 15" xfId="785"/>
    <cellStyle name="好_企业工作费用统计_1 16" xfId="786"/>
    <cellStyle name="好_企业工作费用统计_1 17" xfId="787"/>
    <cellStyle name="好_企业工作费用统计_1 18" xfId="788"/>
    <cellStyle name="好_企业工作费用统计_1 19" xfId="789"/>
    <cellStyle name="好_企业工作费用统计_1 2" xfId="790"/>
    <cellStyle name="好_企业工作费用统计_1 3" xfId="791"/>
    <cellStyle name="好_企业工作费用统计_1 4" xfId="792"/>
    <cellStyle name="好_企业工作费用统计_1 5" xfId="793"/>
    <cellStyle name="好_企业工作费用统计_1 6" xfId="794"/>
    <cellStyle name="好_企业工作费用统计_1 7" xfId="795"/>
    <cellStyle name="好_企业工作费用统计_1 8" xfId="796"/>
    <cellStyle name="好_企业工作费用统计_1 9" xfId="797"/>
    <cellStyle name="好_商务预报" xfId="798"/>
    <cellStyle name="好_商务预报 10" xfId="799"/>
    <cellStyle name="好_商务预报 11" xfId="800"/>
    <cellStyle name="好_商务预报 12" xfId="801"/>
    <cellStyle name="好_商务预报 13" xfId="802"/>
    <cellStyle name="好_商务预报 14" xfId="803"/>
    <cellStyle name="好_商务预报 15" xfId="804"/>
    <cellStyle name="好_商务预报 16" xfId="805"/>
    <cellStyle name="好_商务预报 17" xfId="806"/>
    <cellStyle name="好_商务预报 18" xfId="807"/>
    <cellStyle name="好_商务预报 19" xfId="808"/>
    <cellStyle name="好_商务预报 2" xfId="809"/>
    <cellStyle name="好_商务预报 3" xfId="810"/>
    <cellStyle name="好_商务预报 4" xfId="811"/>
    <cellStyle name="好_商务预报 5" xfId="812"/>
    <cellStyle name="好_商务预报 6" xfId="813"/>
    <cellStyle name="好_商务预报 7" xfId="814"/>
    <cellStyle name="好_商务预报 8" xfId="815"/>
    <cellStyle name="好_商务预报 9" xfId="816"/>
    <cellStyle name="汇总" xfId="817" builtinId="25" customBuiltin="1"/>
    <cellStyle name="汇总 2" xfId="818"/>
    <cellStyle name="汇总 2 10" xfId="819"/>
    <cellStyle name="汇总 2 11" xfId="820"/>
    <cellStyle name="汇总 2 12" xfId="821"/>
    <cellStyle name="汇总 2 13" xfId="822"/>
    <cellStyle name="汇总 2 14" xfId="823"/>
    <cellStyle name="汇总 2 15" xfId="824"/>
    <cellStyle name="汇总 2 16" xfId="825"/>
    <cellStyle name="汇总 2 17" xfId="826"/>
    <cellStyle name="汇总 2 18" xfId="827"/>
    <cellStyle name="汇总 2 19" xfId="828"/>
    <cellStyle name="汇总 2 2" xfId="829"/>
    <cellStyle name="汇总 2 20" xfId="1173"/>
    <cellStyle name="汇总 2 3" xfId="830"/>
    <cellStyle name="汇总 2 4" xfId="831"/>
    <cellStyle name="汇总 2 5" xfId="832"/>
    <cellStyle name="汇总 2 6" xfId="833"/>
    <cellStyle name="汇总 2 7" xfId="834"/>
    <cellStyle name="汇总 2 8" xfId="835"/>
    <cellStyle name="汇总 2 9" xfId="836"/>
    <cellStyle name="计算" xfId="837" builtinId="22" customBuiltin="1"/>
    <cellStyle name="计算 2" xfId="838"/>
    <cellStyle name="计算 2 10" xfId="839"/>
    <cellStyle name="计算 2 11" xfId="840"/>
    <cellStyle name="计算 2 12" xfId="841"/>
    <cellStyle name="计算 2 13" xfId="842"/>
    <cellStyle name="计算 2 14" xfId="843"/>
    <cellStyle name="计算 2 15" xfId="844"/>
    <cellStyle name="计算 2 16" xfId="845"/>
    <cellStyle name="计算 2 17" xfId="846"/>
    <cellStyle name="计算 2 18" xfId="847"/>
    <cellStyle name="计算 2 19" xfId="848"/>
    <cellStyle name="计算 2 2" xfId="849"/>
    <cellStyle name="计算 2 20" xfId="1174"/>
    <cellStyle name="计算 2 3" xfId="850"/>
    <cellStyle name="计算 2 4" xfId="851"/>
    <cellStyle name="计算 2 5" xfId="852"/>
    <cellStyle name="计算 2 6" xfId="853"/>
    <cellStyle name="计算 2 7" xfId="854"/>
    <cellStyle name="计算 2 8" xfId="855"/>
    <cellStyle name="计算 2 9" xfId="856"/>
    <cellStyle name="检查单元格" xfId="857" builtinId="23" customBuiltin="1"/>
    <cellStyle name="检查单元格 2" xfId="858"/>
    <cellStyle name="检查单元格 2 10" xfId="859"/>
    <cellStyle name="检查单元格 2 11" xfId="860"/>
    <cellStyle name="检查单元格 2 12" xfId="861"/>
    <cellStyle name="检查单元格 2 13" xfId="862"/>
    <cellStyle name="检查单元格 2 14" xfId="863"/>
    <cellStyle name="检查单元格 2 15" xfId="864"/>
    <cellStyle name="检查单元格 2 16" xfId="865"/>
    <cellStyle name="检查单元格 2 17" xfId="866"/>
    <cellStyle name="检查单元格 2 18" xfId="867"/>
    <cellStyle name="检查单元格 2 19" xfId="868"/>
    <cellStyle name="检查单元格 2 2" xfId="869"/>
    <cellStyle name="检查单元格 2 20" xfId="1175"/>
    <cellStyle name="检查单元格 2 3" xfId="870"/>
    <cellStyle name="检查单元格 2 4" xfId="871"/>
    <cellStyle name="检查单元格 2 5" xfId="872"/>
    <cellStyle name="检查单元格 2 6" xfId="873"/>
    <cellStyle name="检查单元格 2 7" xfId="874"/>
    <cellStyle name="检查单元格 2 8" xfId="875"/>
    <cellStyle name="检查单元格 2 9" xfId="876"/>
    <cellStyle name="解释性文本" xfId="877" builtinId="53" customBuiltin="1"/>
    <cellStyle name="解释性文本 2" xfId="878"/>
    <cellStyle name="解释性文本 2 10" xfId="879"/>
    <cellStyle name="解释性文本 2 11" xfId="880"/>
    <cellStyle name="解释性文本 2 12" xfId="881"/>
    <cellStyle name="解释性文本 2 13" xfId="882"/>
    <cellStyle name="解释性文本 2 14" xfId="883"/>
    <cellStyle name="解释性文本 2 15" xfId="884"/>
    <cellStyle name="解释性文本 2 16" xfId="885"/>
    <cellStyle name="解释性文本 2 17" xfId="886"/>
    <cellStyle name="解释性文本 2 18" xfId="887"/>
    <cellStyle name="解释性文本 2 19" xfId="888"/>
    <cellStyle name="解释性文本 2 2" xfId="889"/>
    <cellStyle name="解释性文本 2 20" xfId="1176"/>
    <cellStyle name="解释性文本 2 3" xfId="890"/>
    <cellStyle name="解释性文本 2 4" xfId="891"/>
    <cellStyle name="解释性文本 2 5" xfId="892"/>
    <cellStyle name="解释性文本 2 6" xfId="893"/>
    <cellStyle name="解释性文本 2 7" xfId="894"/>
    <cellStyle name="解释性文本 2 8" xfId="895"/>
    <cellStyle name="解释性文本 2 9" xfId="896"/>
    <cellStyle name="警告文本" xfId="897" builtinId="11" customBuiltin="1"/>
    <cellStyle name="警告文本 2" xfId="898"/>
    <cellStyle name="警告文本 2 10" xfId="899"/>
    <cellStyle name="警告文本 2 11" xfId="900"/>
    <cellStyle name="警告文本 2 12" xfId="901"/>
    <cellStyle name="警告文本 2 13" xfId="902"/>
    <cellStyle name="警告文本 2 14" xfId="903"/>
    <cellStyle name="警告文本 2 15" xfId="904"/>
    <cellStyle name="警告文本 2 16" xfId="905"/>
    <cellStyle name="警告文本 2 17" xfId="906"/>
    <cellStyle name="警告文本 2 18" xfId="907"/>
    <cellStyle name="警告文本 2 19" xfId="908"/>
    <cellStyle name="警告文本 2 2" xfId="909"/>
    <cellStyle name="警告文本 2 20" xfId="1177"/>
    <cellStyle name="警告文本 2 3" xfId="910"/>
    <cellStyle name="警告文本 2 4" xfId="911"/>
    <cellStyle name="警告文本 2 5" xfId="912"/>
    <cellStyle name="警告文本 2 6" xfId="913"/>
    <cellStyle name="警告文本 2 7" xfId="914"/>
    <cellStyle name="警告文本 2 8" xfId="915"/>
    <cellStyle name="警告文本 2 9" xfId="916"/>
    <cellStyle name="链接单元格" xfId="917" builtinId="24" customBuiltin="1"/>
    <cellStyle name="链接单元格 2" xfId="918"/>
    <cellStyle name="链接单元格 2 10" xfId="919"/>
    <cellStyle name="链接单元格 2 11" xfId="920"/>
    <cellStyle name="链接单元格 2 12" xfId="921"/>
    <cellStyle name="链接单元格 2 13" xfId="922"/>
    <cellStyle name="链接单元格 2 14" xfId="923"/>
    <cellStyle name="链接单元格 2 15" xfId="924"/>
    <cellStyle name="链接单元格 2 16" xfId="925"/>
    <cellStyle name="链接单元格 2 17" xfId="926"/>
    <cellStyle name="链接单元格 2 18" xfId="927"/>
    <cellStyle name="链接单元格 2 19" xfId="928"/>
    <cellStyle name="链接单元格 2 2" xfId="929"/>
    <cellStyle name="链接单元格 2 20" xfId="1178"/>
    <cellStyle name="链接单元格 2 3" xfId="930"/>
    <cellStyle name="链接单元格 2 4" xfId="931"/>
    <cellStyle name="链接单元格 2 5" xfId="932"/>
    <cellStyle name="链接单元格 2 6" xfId="933"/>
    <cellStyle name="链接单元格 2 7" xfId="934"/>
    <cellStyle name="链接单元格 2 8" xfId="935"/>
    <cellStyle name="链接单元格 2 9" xfId="936"/>
    <cellStyle name="强调文字颜色 1" xfId="937" builtinId="29" customBuiltin="1"/>
    <cellStyle name="强调文字颜色 1 2" xfId="938"/>
    <cellStyle name="强调文字颜色 1 2 10" xfId="939"/>
    <cellStyle name="强调文字颜色 1 2 11" xfId="940"/>
    <cellStyle name="强调文字颜色 1 2 12" xfId="941"/>
    <cellStyle name="强调文字颜色 1 2 13" xfId="942"/>
    <cellStyle name="强调文字颜色 1 2 14" xfId="943"/>
    <cellStyle name="强调文字颜色 1 2 15" xfId="944"/>
    <cellStyle name="强调文字颜色 1 2 16" xfId="945"/>
    <cellStyle name="强调文字颜色 1 2 17" xfId="946"/>
    <cellStyle name="强调文字颜色 1 2 18" xfId="947"/>
    <cellStyle name="强调文字颜色 1 2 19" xfId="948"/>
    <cellStyle name="强调文字颜色 1 2 2" xfId="949"/>
    <cellStyle name="强调文字颜色 1 2 20" xfId="1179"/>
    <cellStyle name="强调文字颜色 1 2 3" xfId="950"/>
    <cellStyle name="强调文字颜色 1 2 4" xfId="951"/>
    <cellStyle name="强调文字颜色 1 2 5" xfId="952"/>
    <cellStyle name="强调文字颜色 1 2 6" xfId="953"/>
    <cellStyle name="强调文字颜色 1 2 7" xfId="954"/>
    <cellStyle name="强调文字颜色 1 2 8" xfId="955"/>
    <cellStyle name="强调文字颜色 1 2 9" xfId="956"/>
    <cellStyle name="强调文字颜色 2" xfId="957" builtinId="33" customBuiltin="1"/>
    <cellStyle name="强调文字颜色 2 2" xfId="958"/>
    <cellStyle name="强调文字颜色 2 2 10" xfId="959"/>
    <cellStyle name="强调文字颜色 2 2 11" xfId="960"/>
    <cellStyle name="强调文字颜色 2 2 12" xfId="961"/>
    <cellStyle name="强调文字颜色 2 2 13" xfId="962"/>
    <cellStyle name="强调文字颜色 2 2 14" xfId="963"/>
    <cellStyle name="强调文字颜色 2 2 15" xfId="964"/>
    <cellStyle name="强调文字颜色 2 2 16" xfId="965"/>
    <cellStyle name="强调文字颜色 2 2 17" xfId="966"/>
    <cellStyle name="强调文字颜色 2 2 18" xfId="967"/>
    <cellStyle name="强调文字颜色 2 2 19" xfId="968"/>
    <cellStyle name="强调文字颜色 2 2 2" xfId="969"/>
    <cellStyle name="强调文字颜色 2 2 20" xfId="1180"/>
    <cellStyle name="强调文字颜色 2 2 3" xfId="970"/>
    <cellStyle name="强调文字颜色 2 2 4" xfId="971"/>
    <cellStyle name="强调文字颜色 2 2 5" xfId="972"/>
    <cellStyle name="强调文字颜色 2 2 6" xfId="973"/>
    <cellStyle name="强调文字颜色 2 2 7" xfId="974"/>
    <cellStyle name="强调文字颜色 2 2 8" xfId="975"/>
    <cellStyle name="强调文字颜色 2 2 9" xfId="976"/>
    <cellStyle name="强调文字颜色 3" xfId="977" builtinId="37" customBuiltin="1"/>
    <cellStyle name="强调文字颜色 3 2" xfId="978"/>
    <cellStyle name="强调文字颜色 3 2 10" xfId="979"/>
    <cellStyle name="强调文字颜色 3 2 11" xfId="980"/>
    <cellStyle name="强调文字颜色 3 2 12" xfId="981"/>
    <cellStyle name="强调文字颜色 3 2 13" xfId="982"/>
    <cellStyle name="强调文字颜色 3 2 14" xfId="983"/>
    <cellStyle name="强调文字颜色 3 2 15" xfId="984"/>
    <cellStyle name="强调文字颜色 3 2 16" xfId="985"/>
    <cellStyle name="强调文字颜色 3 2 17" xfId="986"/>
    <cellStyle name="强调文字颜色 3 2 18" xfId="987"/>
    <cellStyle name="强调文字颜色 3 2 19" xfId="988"/>
    <cellStyle name="强调文字颜色 3 2 2" xfId="989"/>
    <cellStyle name="强调文字颜色 3 2 20" xfId="1181"/>
    <cellStyle name="强调文字颜色 3 2 3" xfId="990"/>
    <cellStyle name="强调文字颜色 3 2 4" xfId="991"/>
    <cellStyle name="强调文字颜色 3 2 5" xfId="992"/>
    <cellStyle name="强调文字颜色 3 2 6" xfId="993"/>
    <cellStyle name="强调文字颜色 3 2 7" xfId="994"/>
    <cellStyle name="强调文字颜色 3 2 8" xfId="995"/>
    <cellStyle name="强调文字颜色 3 2 9" xfId="996"/>
    <cellStyle name="强调文字颜色 4" xfId="997" builtinId="41" customBuiltin="1"/>
    <cellStyle name="强调文字颜色 4 2" xfId="998"/>
    <cellStyle name="强调文字颜色 4 2 10" xfId="999"/>
    <cellStyle name="强调文字颜色 4 2 11" xfId="1000"/>
    <cellStyle name="强调文字颜色 4 2 12" xfId="1001"/>
    <cellStyle name="强调文字颜色 4 2 13" xfId="1002"/>
    <cellStyle name="强调文字颜色 4 2 14" xfId="1003"/>
    <cellStyle name="强调文字颜色 4 2 15" xfId="1004"/>
    <cellStyle name="强调文字颜色 4 2 16" xfId="1005"/>
    <cellStyle name="强调文字颜色 4 2 17" xfId="1006"/>
    <cellStyle name="强调文字颜色 4 2 18" xfId="1007"/>
    <cellStyle name="强调文字颜色 4 2 19" xfId="1008"/>
    <cellStyle name="强调文字颜色 4 2 2" xfId="1009"/>
    <cellStyle name="强调文字颜色 4 2 20" xfId="1182"/>
    <cellStyle name="强调文字颜色 4 2 3" xfId="1010"/>
    <cellStyle name="强调文字颜色 4 2 4" xfId="1011"/>
    <cellStyle name="强调文字颜色 4 2 5" xfId="1012"/>
    <cellStyle name="强调文字颜色 4 2 6" xfId="1013"/>
    <cellStyle name="强调文字颜色 4 2 7" xfId="1014"/>
    <cellStyle name="强调文字颜色 4 2 8" xfId="1015"/>
    <cellStyle name="强调文字颜色 4 2 9" xfId="1016"/>
    <cellStyle name="强调文字颜色 5" xfId="1017" builtinId="45" customBuiltin="1"/>
    <cellStyle name="强调文字颜色 5 2" xfId="1018"/>
    <cellStyle name="强调文字颜色 5 2 10" xfId="1019"/>
    <cellStyle name="强调文字颜色 5 2 11" xfId="1020"/>
    <cellStyle name="强调文字颜色 5 2 12" xfId="1021"/>
    <cellStyle name="强调文字颜色 5 2 13" xfId="1022"/>
    <cellStyle name="强调文字颜色 5 2 14" xfId="1023"/>
    <cellStyle name="强调文字颜色 5 2 15" xfId="1024"/>
    <cellStyle name="强调文字颜色 5 2 16" xfId="1025"/>
    <cellStyle name="强调文字颜色 5 2 17" xfId="1026"/>
    <cellStyle name="强调文字颜色 5 2 18" xfId="1027"/>
    <cellStyle name="强调文字颜色 5 2 19" xfId="1028"/>
    <cellStyle name="强调文字颜色 5 2 2" xfId="1029"/>
    <cellStyle name="强调文字颜色 5 2 20" xfId="1183"/>
    <cellStyle name="强调文字颜色 5 2 3" xfId="1030"/>
    <cellStyle name="强调文字颜色 5 2 4" xfId="1031"/>
    <cellStyle name="强调文字颜色 5 2 5" xfId="1032"/>
    <cellStyle name="强调文字颜色 5 2 6" xfId="1033"/>
    <cellStyle name="强调文字颜色 5 2 7" xfId="1034"/>
    <cellStyle name="强调文字颜色 5 2 8" xfId="1035"/>
    <cellStyle name="强调文字颜色 5 2 9" xfId="1036"/>
    <cellStyle name="强调文字颜色 6" xfId="1037" builtinId="49" customBuiltin="1"/>
    <cellStyle name="强调文字颜色 6 2" xfId="1038"/>
    <cellStyle name="强调文字颜色 6 2 10" xfId="1039"/>
    <cellStyle name="强调文字颜色 6 2 11" xfId="1040"/>
    <cellStyle name="强调文字颜色 6 2 12" xfId="1041"/>
    <cellStyle name="强调文字颜色 6 2 13" xfId="1042"/>
    <cellStyle name="强调文字颜色 6 2 14" xfId="1043"/>
    <cellStyle name="强调文字颜色 6 2 15" xfId="1044"/>
    <cellStyle name="强调文字颜色 6 2 16" xfId="1045"/>
    <cellStyle name="强调文字颜色 6 2 17" xfId="1046"/>
    <cellStyle name="强调文字颜色 6 2 18" xfId="1047"/>
    <cellStyle name="强调文字颜色 6 2 19" xfId="1048"/>
    <cellStyle name="强调文字颜色 6 2 2" xfId="1049"/>
    <cellStyle name="强调文字颜色 6 2 20" xfId="1184"/>
    <cellStyle name="强调文字颜色 6 2 3" xfId="1050"/>
    <cellStyle name="强调文字颜色 6 2 4" xfId="1051"/>
    <cellStyle name="强调文字颜色 6 2 5" xfId="1052"/>
    <cellStyle name="强调文字颜色 6 2 6" xfId="1053"/>
    <cellStyle name="强调文字颜色 6 2 7" xfId="1054"/>
    <cellStyle name="强调文字颜色 6 2 8" xfId="1055"/>
    <cellStyle name="强调文字颜色 6 2 9" xfId="1056"/>
    <cellStyle name="适中" xfId="1057" builtinId="28" customBuiltin="1"/>
    <cellStyle name="适中 2" xfId="1058"/>
    <cellStyle name="适中 2 10" xfId="1059"/>
    <cellStyle name="适中 2 11" xfId="1060"/>
    <cellStyle name="适中 2 12" xfId="1061"/>
    <cellStyle name="适中 2 13" xfId="1062"/>
    <cellStyle name="适中 2 14" xfId="1063"/>
    <cellStyle name="适中 2 15" xfId="1064"/>
    <cellStyle name="适中 2 16" xfId="1065"/>
    <cellStyle name="适中 2 17" xfId="1066"/>
    <cellStyle name="适中 2 18" xfId="1067"/>
    <cellStyle name="适中 2 19" xfId="1068"/>
    <cellStyle name="适中 2 2" xfId="1069"/>
    <cellStyle name="适中 2 20" xfId="1185"/>
    <cellStyle name="适中 2 3" xfId="1070"/>
    <cellStyle name="适中 2 4" xfId="1071"/>
    <cellStyle name="适中 2 5" xfId="1072"/>
    <cellStyle name="适中 2 6" xfId="1073"/>
    <cellStyle name="适中 2 7" xfId="1074"/>
    <cellStyle name="适中 2 8" xfId="1075"/>
    <cellStyle name="适中 2 9" xfId="1076"/>
    <cellStyle name="输出" xfId="1077" builtinId="21" customBuiltin="1"/>
    <cellStyle name="输出 2" xfId="1078"/>
    <cellStyle name="输出 2 10" xfId="1079"/>
    <cellStyle name="输出 2 11" xfId="1080"/>
    <cellStyle name="输出 2 12" xfId="1081"/>
    <cellStyle name="输出 2 13" xfId="1082"/>
    <cellStyle name="输出 2 14" xfId="1083"/>
    <cellStyle name="输出 2 15" xfId="1084"/>
    <cellStyle name="输出 2 16" xfId="1085"/>
    <cellStyle name="输出 2 17" xfId="1086"/>
    <cellStyle name="输出 2 18" xfId="1087"/>
    <cellStyle name="输出 2 19" xfId="1088"/>
    <cellStyle name="输出 2 2" xfId="1089"/>
    <cellStyle name="输出 2 20" xfId="1186"/>
    <cellStyle name="输出 2 3" xfId="1090"/>
    <cellStyle name="输出 2 4" xfId="1091"/>
    <cellStyle name="输出 2 5" xfId="1092"/>
    <cellStyle name="输出 2 6" xfId="1093"/>
    <cellStyle name="输出 2 7" xfId="1094"/>
    <cellStyle name="输出 2 8" xfId="1095"/>
    <cellStyle name="输出 2 9" xfId="1096"/>
    <cellStyle name="输入" xfId="1097" builtinId="20" customBuiltin="1"/>
    <cellStyle name="输入 2" xfId="1098"/>
    <cellStyle name="输入 2 10" xfId="1099"/>
    <cellStyle name="输入 2 11" xfId="1100"/>
    <cellStyle name="输入 2 12" xfId="1101"/>
    <cellStyle name="输入 2 13" xfId="1102"/>
    <cellStyle name="输入 2 14" xfId="1103"/>
    <cellStyle name="输入 2 15" xfId="1104"/>
    <cellStyle name="输入 2 16" xfId="1105"/>
    <cellStyle name="输入 2 17" xfId="1106"/>
    <cellStyle name="输入 2 18" xfId="1107"/>
    <cellStyle name="输入 2 19" xfId="1108"/>
    <cellStyle name="输入 2 2" xfId="1109"/>
    <cellStyle name="输入 2 20" xfId="1187"/>
    <cellStyle name="输入 2 3" xfId="1110"/>
    <cellStyle name="输入 2 4" xfId="1111"/>
    <cellStyle name="输入 2 5" xfId="1112"/>
    <cellStyle name="输入 2 6" xfId="1113"/>
    <cellStyle name="输入 2 7" xfId="1114"/>
    <cellStyle name="输入 2 8" xfId="1115"/>
    <cellStyle name="输入 2 9" xfId="1116"/>
    <cellStyle name="注释" xfId="1117" builtinId="10" customBuiltin="1"/>
    <cellStyle name="注释 2" xfId="1118"/>
    <cellStyle name="注释 2 10" xfId="1119"/>
    <cellStyle name="注释 2 11" xfId="1120"/>
    <cellStyle name="注释 2 12" xfId="1121"/>
    <cellStyle name="注释 2 13" xfId="1122"/>
    <cellStyle name="注释 2 14" xfId="1123"/>
    <cellStyle name="注释 2 15" xfId="1124"/>
    <cellStyle name="注释 2 16" xfId="1125"/>
    <cellStyle name="注释 2 17" xfId="1126"/>
    <cellStyle name="注释 2 18" xfId="1127"/>
    <cellStyle name="注释 2 19" xfId="1128"/>
    <cellStyle name="注释 2 2" xfId="1129"/>
    <cellStyle name="注释 2 20" xfId="1188"/>
    <cellStyle name="注释 2 3" xfId="1130"/>
    <cellStyle name="注释 2 4" xfId="1131"/>
    <cellStyle name="注释 2 5" xfId="1132"/>
    <cellStyle name="注释 2 6" xfId="1133"/>
    <cellStyle name="注释 2 7" xfId="1134"/>
    <cellStyle name="注释 2 8" xfId="1135"/>
    <cellStyle name="注释 2 9" xfId="1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image" Target="../media/image10.emf"/><Relationship Id="rId7" Type="http://schemas.openxmlformats.org/officeDocument/2006/relationships/image" Target="../media/image6.emf"/><Relationship Id="rId2" Type="http://schemas.openxmlformats.org/officeDocument/2006/relationships/image" Target="../media/image11.emf"/><Relationship Id="rId1" Type="http://schemas.openxmlformats.org/officeDocument/2006/relationships/image" Target="../media/image1.emf"/><Relationship Id="rId6" Type="http://schemas.openxmlformats.org/officeDocument/2006/relationships/image" Target="../media/image7.emf"/><Relationship Id="rId11" Type="http://schemas.openxmlformats.org/officeDocument/2006/relationships/image" Target="../media/image2.emf"/><Relationship Id="rId5" Type="http://schemas.openxmlformats.org/officeDocument/2006/relationships/image" Target="../media/image8.emf"/><Relationship Id="rId10" Type="http://schemas.openxmlformats.org/officeDocument/2006/relationships/image" Target="../media/image3.emf"/><Relationship Id="rId4" Type="http://schemas.openxmlformats.org/officeDocument/2006/relationships/image" Target="../media/image9.emf"/><Relationship Id="rId9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228600</xdr:colOff>
          <xdr:row>18</xdr:row>
          <xdr:rowOff>57150</xdr:rowOff>
        </xdr:to>
        <xdr:sp macro="" textlink="">
          <xdr:nvSpPr>
            <xdr:cNvPr id="7169" name="Control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228600</xdr:colOff>
          <xdr:row>18</xdr:row>
          <xdr:rowOff>57150</xdr:rowOff>
        </xdr:to>
        <xdr:sp macro="" textlink="">
          <xdr:nvSpPr>
            <xdr:cNvPr id="7170" name="Control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228600</xdr:colOff>
          <xdr:row>18</xdr:row>
          <xdr:rowOff>57150</xdr:rowOff>
        </xdr:to>
        <xdr:sp macro="" textlink="">
          <xdr:nvSpPr>
            <xdr:cNvPr id="7171" name="Control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228600</xdr:colOff>
          <xdr:row>18</xdr:row>
          <xdr:rowOff>57150</xdr:rowOff>
        </xdr:to>
        <xdr:sp macro="" textlink="">
          <xdr:nvSpPr>
            <xdr:cNvPr id="7172" name="Control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228600</xdr:colOff>
          <xdr:row>18</xdr:row>
          <xdr:rowOff>57150</xdr:rowOff>
        </xdr:to>
        <xdr:sp macro="" textlink="">
          <xdr:nvSpPr>
            <xdr:cNvPr id="7173" name="Control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228600</xdr:colOff>
          <xdr:row>18</xdr:row>
          <xdr:rowOff>57150</xdr:rowOff>
        </xdr:to>
        <xdr:sp macro="" textlink="">
          <xdr:nvSpPr>
            <xdr:cNvPr id="7174" name="Control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228600</xdr:colOff>
          <xdr:row>18</xdr:row>
          <xdr:rowOff>57150</xdr:rowOff>
        </xdr:to>
        <xdr:sp macro="" textlink="">
          <xdr:nvSpPr>
            <xdr:cNvPr id="7175" name="Control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228600</xdr:colOff>
          <xdr:row>18</xdr:row>
          <xdr:rowOff>57150</xdr:rowOff>
        </xdr:to>
        <xdr:sp macro="" textlink="">
          <xdr:nvSpPr>
            <xdr:cNvPr id="7176" name="Control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228600</xdr:colOff>
          <xdr:row>18</xdr:row>
          <xdr:rowOff>57150</xdr:rowOff>
        </xdr:to>
        <xdr:sp macro="" textlink="">
          <xdr:nvSpPr>
            <xdr:cNvPr id="7177" name="Control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228600</xdr:colOff>
          <xdr:row>18</xdr:row>
          <xdr:rowOff>57150</xdr:rowOff>
        </xdr:to>
        <xdr:sp macro="" textlink="">
          <xdr:nvSpPr>
            <xdr:cNvPr id="7178" name="Control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228600</xdr:colOff>
          <xdr:row>18</xdr:row>
          <xdr:rowOff>57150</xdr:rowOff>
        </xdr:to>
        <xdr:sp macro="" textlink="">
          <xdr:nvSpPr>
            <xdr:cNvPr id="7179" name="Control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228600</xdr:colOff>
          <xdr:row>18</xdr:row>
          <xdr:rowOff>57150</xdr:rowOff>
        </xdr:to>
        <xdr:sp macro="" textlink="">
          <xdr:nvSpPr>
            <xdr:cNvPr id="7180" name="Control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228600</xdr:colOff>
          <xdr:row>18</xdr:row>
          <xdr:rowOff>57150</xdr:rowOff>
        </xdr:to>
        <xdr:sp macro="" textlink="">
          <xdr:nvSpPr>
            <xdr:cNvPr id="7181" name="Control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228600</xdr:colOff>
          <xdr:row>18</xdr:row>
          <xdr:rowOff>57150</xdr:rowOff>
        </xdr:to>
        <xdr:sp macro="" textlink="">
          <xdr:nvSpPr>
            <xdr:cNvPr id="7182" name="Control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228600</xdr:colOff>
          <xdr:row>18</xdr:row>
          <xdr:rowOff>57150</xdr:rowOff>
        </xdr:to>
        <xdr:sp macro="" textlink="">
          <xdr:nvSpPr>
            <xdr:cNvPr id="7183" name="Control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228600</xdr:colOff>
          <xdr:row>18</xdr:row>
          <xdr:rowOff>57150</xdr:rowOff>
        </xdr:to>
        <xdr:sp macro="" textlink="">
          <xdr:nvSpPr>
            <xdr:cNvPr id="7184" name="Control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228600</xdr:colOff>
          <xdr:row>18</xdr:row>
          <xdr:rowOff>57150</xdr:rowOff>
        </xdr:to>
        <xdr:sp macro="" textlink="">
          <xdr:nvSpPr>
            <xdr:cNvPr id="7185" name="Control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26</xdr:col>
      <xdr:colOff>428625</xdr:colOff>
      <xdr:row>1</xdr:row>
      <xdr:rowOff>260964</xdr:rowOff>
    </xdr:from>
    <xdr:to>
      <xdr:col>35</xdr:col>
      <xdr:colOff>666750</xdr:colOff>
      <xdr:row>13</xdr:row>
      <xdr:rowOff>95249</xdr:rowOff>
    </xdr:to>
    <xdr:pic>
      <xdr:nvPicPr>
        <xdr:cNvPr id="27" name="图片 26" descr="C:\Users\FrankGou\AppData\Roaming\Tencent\Users\235668789\QQ\WinTemp\RichOle\7F}VWMKEJUP[CQC`K{POE8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4925" y="775314"/>
          <a:ext cx="6410325" cy="3606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312863</xdr:colOff>
      <xdr:row>12</xdr:row>
      <xdr:rowOff>266700</xdr:rowOff>
    </xdr:from>
    <xdr:to>
      <xdr:col>33</xdr:col>
      <xdr:colOff>514350</xdr:colOff>
      <xdr:row>13</xdr:row>
      <xdr:rowOff>266699</xdr:rowOff>
    </xdr:to>
    <xdr:pic>
      <xdr:nvPicPr>
        <xdr:cNvPr id="28" name="图片 27" descr="C:\Users\FrankGou\AppData\Roaming\Tencent\Users\235668789\QQ\WinTemp\RichOle\9@K9POLE96Q79T[81ZS~XS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29163" y="4238625"/>
          <a:ext cx="5002087" cy="314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9.xml"/><Relationship Id="rId26" Type="http://schemas.openxmlformats.org/officeDocument/2006/relationships/image" Target="../media/image10.emf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1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ontrol" Target="../activeX/activeX8.xml"/><Relationship Id="rId25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10.xml"/><Relationship Id="rId29" Type="http://schemas.openxmlformats.org/officeDocument/2006/relationships/control" Target="../activeX/activeX15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image" Target="../media/image9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control" Target="../activeX/activeX12.xml"/><Relationship Id="rId28" Type="http://schemas.openxmlformats.org/officeDocument/2006/relationships/image" Target="../media/image11.emf"/><Relationship Id="rId10" Type="http://schemas.openxmlformats.org/officeDocument/2006/relationships/control" Target="../activeX/activeX4.xml"/><Relationship Id="rId19" Type="http://schemas.openxmlformats.org/officeDocument/2006/relationships/image" Target="../media/image7.emf"/><Relationship Id="rId31" Type="http://schemas.openxmlformats.org/officeDocument/2006/relationships/control" Target="../activeX/activeX17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image" Target="../media/image8.emf"/><Relationship Id="rId27" Type="http://schemas.openxmlformats.org/officeDocument/2006/relationships/control" Target="../activeX/activeX14.xml"/><Relationship Id="rId30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M8" sqref="M8"/>
    </sheetView>
  </sheetViews>
  <sheetFormatPr defaultColWidth="9" defaultRowHeight="14.25"/>
  <cols>
    <col min="1" max="1" width="13.625" customWidth="1"/>
    <col min="2" max="3" width="12.625" customWidth="1"/>
    <col min="4" max="5" width="13.625" customWidth="1"/>
    <col min="6" max="7" width="12.625" customWidth="1"/>
    <col min="8" max="8" width="16" customWidth="1"/>
    <col min="9" max="9" width="14.75" customWidth="1"/>
  </cols>
  <sheetData>
    <row r="1" spans="1:9" ht="27.75" customHeight="1">
      <c r="A1" s="20" t="s">
        <v>68</v>
      </c>
    </row>
    <row r="2" spans="1:9" ht="40.5" customHeight="1" thickBot="1">
      <c r="A2" s="80" t="s">
        <v>126</v>
      </c>
      <c r="B2" s="80"/>
      <c r="C2" s="80"/>
      <c r="D2" s="80"/>
      <c r="E2" s="80"/>
      <c r="F2" s="80"/>
      <c r="G2" s="80"/>
      <c r="H2" s="80"/>
      <c r="I2" s="80"/>
    </row>
    <row r="3" spans="1:9" ht="44.25" customHeight="1">
      <c r="A3" s="36" t="s">
        <v>0</v>
      </c>
      <c r="B3" s="29" t="s">
        <v>75</v>
      </c>
      <c r="C3" s="29" t="s">
        <v>71</v>
      </c>
      <c r="D3" s="29" t="s">
        <v>72</v>
      </c>
      <c r="E3" s="29" t="s">
        <v>73</v>
      </c>
      <c r="F3" s="29" t="s">
        <v>74</v>
      </c>
      <c r="G3" s="29" t="s">
        <v>76</v>
      </c>
      <c r="H3" s="29" t="s">
        <v>79</v>
      </c>
      <c r="I3" s="38" t="s">
        <v>80</v>
      </c>
    </row>
    <row r="4" spans="1:9" ht="26.1" customHeight="1">
      <c r="A4" s="37" t="s">
        <v>77</v>
      </c>
      <c r="B4" s="10">
        <f>'样本管理（分表1）'!P4</f>
        <v>12</v>
      </c>
      <c r="C4" s="10">
        <f>'报表报送（分表2）'!AD4</f>
        <v>39.932000000000002</v>
      </c>
      <c r="D4" s="10">
        <f>'智能信息泵（分表3）'!O5</f>
        <v>10</v>
      </c>
      <c r="E4" s="10">
        <f>'市场运行分析（分表4）'!N4</f>
        <v>14.5</v>
      </c>
      <c r="F4" s="10">
        <f>'商务预报（分表5）'!J4</f>
        <v>20</v>
      </c>
      <c r="G4" s="11">
        <v>2</v>
      </c>
      <c r="H4" s="11"/>
      <c r="I4" s="31">
        <f>B4+C4+D4+E4+F4+G4+H4</f>
        <v>98.432000000000002</v>
      </c>
    </row>
    <row r="5" spans="1:9" ht="26.1" customHeight="1">
      <c r="A5" s="37" t="s">
        <v>78</v>
      </c>
      <c r="B5" s="10">
        <f>'样本管理（分表1）'!P5</f>
        <v>8.7910763293310463</v>
      </c>
      <c r="C5" s="10">
        <f>'报表报送（分表2）'!AD5</f>
        <v>41</v>
      </c>
      <c r="D5" s="10">
        <f>'智能信息泵（分表3）'!O6</f>
        <v>5.07</v>
      </c>
      <c r="E5" s="10">
        <f>'市场运行分析（分表4）'!N5</f>
        <v>14.5</v>
      </c>
      <c r="F5" s="10">
        <f>'商务预报（分表5）'!J5</f>
        <v>20</v>
      </c>
      <c r="G5" s="11">
        <v>2</v>
      </c>
      <c r="H5" s="11"/>
      <c r="I5" s="31">
        <f t="shared" ref="I5:I14" si="0">B5+C5+D5+E5+F5+G5+H5</f>
        <v>91.361076329331041</v>
      </c>
    </row>
    <row r="6" spans="1:9" ht="26.1" customHeight="1">
      <c r="A6" s="30" t="s">
        <v>1</v>
      </c>
      <c r="B6" s="10">
        <f>'样本管理（分表1）'!P6</f>
        <v>12</v>
      </c>
      <c r="C6" s="10">
        <f>'报表报送（分表2）'!AD6</f>
        <v>40.896000000000001</v>
      </c>
      <c r="D6" s="10">
        <f>'智能信息泵（分表3）'!O7</f>
        <v>9.99</v>
      </c>
      <c r="E6" s="10">
        <f>'市场运行分析（分表4）'!N6</f>
        <v>14.25</v>
      </c>
      <c r="F6" s="10">
        <f>'商务预报（分表5）'!J6</f>
        <v>20</v>
      </c>
      <c r="G6" s="11">
        <v>2</v>
      </c>
      <c r="H6" s="11"/>
      <c r="I6" s="31">
        <f t="shared" si="0"/>
        <v>99.135999999999996</v>
      </c>
    </row>
    <row r="7" spans="1:9" ht="26.1" customHeight="1">
      <c r="A7" s="30" t="s">
        <v>2</v>
      </c>
      <c r="B7" s="10">
        <f>'样本管理（分表1）'!P7</f>
        <v>9.5567879040419061</v>
      </c>
      <c r="C7" s="10">
        <f>'报表报送（分表2）'!AD7</f>
        <v>40.272000000000006</v>
      </c>
      <c r="D7" s="10">
        <f>'智能信息泵（分表3）'!O8</f>
        <v>6.69</v>
      </c>
      <c r="E7" s="10">
        <f>'市场运行分析（分表4）'!N7</f>
        <v>14.25</v>
      </c>
      <c r="F7" s="10">
        <f>'商务预报（分表5）'!J7</f>
        <v>20</v>
      </c>
      <c r="G7" s="11">
        <v>2</v>
      </c>
      <c r="H7" s="11"/>
      <c r="I7" s="31">
        <f t="shared" si="0"/>
        <v>92.768787904041915</v>
      </c>
    </row>
    <row r="8" spans="1:9" ht="26.1" customHeight="1">
      <c r="A8" s="30" t="s">
        <v>3</v>
      </c>
      <c r="B8" s="10">
        <f>'样本管理（分表1）'!P8</f>
        <v>11.127881908157619</v>
      </c>
      <c r="C8" s="10">
        <f>'报表报送（分表2）'!AD8</f>
        <v>41</v>
      </c>
      <c r="D8" s="10">
        <f>'智能信息泵（分表3）'!O9</f>
        <v>5.85</v>
      </c>
      <c r="E8" s="10">
        <f>'市场运行分析（分表4）'!N8</f>
        <v>14.5</v>
      </c>
      <c r="F8" s="10">
        <f>'商务预报（分表5）'!J8</f>
        <v>20</v>
      </c>
      <c r="G8" s="11">
        <v>2</v>
      </c>
      <c r="H8" s="11"/>
      <c r="I8" s="31">
        <f t="shared" si="0"/>
        <v>94.477881908157627</v>
      </c>
    </row>
    <row r="9" spans="1:9" ht="26.1" customHeight="1">
      <c r="A9" s="30" t="s">
        <v>4</v>
      </c>
      <c r="B9" s="10">
        <f>'样本管理（分表1）'!P9</f>
        <v>12</v>
      </c>
      <c r="C9" s="10">
        <f>'报表报送（分表2）'!AD9</f>
        <v>40.336000000000006</v>
      </c>
      <c r="D9" s="10">
        <f>'智能信息泵（分表3）'!O10</f>
        <v>10</v>
      </c>
      <c r="E9" s="10">
        <f>'市场运行分析（分表4）'!N9</f>
        <v>14.25</v>
      </c>
      <c r="F9" s="10">
        <f>'商务预报（分表5）'!J9</f>
        <v>17</v>
      </c>
      <c r="G9" s="11">
        <v>2</v>
      </c>
      <c r="H9" s="11"/>
      <c r="I9" s="31">
        <f t="shared" si="0"/>
        <v>95.586000000000013</v>
      </c>
    </row>
    <row r="10" spans="1:9" ht="26.1" customHeight="1">
      <c r="A10" s="30" t="s">
        <v>5</v>
      </c>
      <c r="B10" s="10">
        <f>'样本管理（分表1）'!P10</f>
        <v>9.3234602286548292</v>
      </c>
      <c r="C10" s="10">
        <f>'报表报送（分表2）'!AD10</f>
        <v>41</v>
      </c>
      <c r="D10" s="10">
        <f>'智能信息泵（分表3）'!O11</f>
        <v>7.76</v>
      </c>
      <c r="E10" s="10">
        <f>'市场运行分析（分表4）'!N10</f>
        <v>14.5</v>
      </c>
      <c r="F10" s="10">
        <f>'商务预报（分表5）'!J10</f>
        <v>20</v>
      </c>
      <c r="G10" s="11">
        <v>2</v>
      </c>
      <c r="H10" s="11"/>
      <c r="I10" s="31">
        <f t="shared" si="0"/>
        <v>94.583460228654829</v>
      </c>
    </row>
    <row r="11" spans="1:9" ht="26.1" customHeight="1">
      <c r="A11" s="30" t="s">
        <v>6</v>
      </c>
      <c r="B11" s="10">
        <f>'样本管理（分表1）'!P11</f>
        <v>12</v>
      </c>
      <c r="C11" s="10">
        <f>'报表报送（分表2）'!AD11</f>
        <v>40.664000000000001</v>
      </c>
      <c r="D11" s="10">
        <f>'智能信息泵（分表3）'!O12</f>
        <v>6.84</v>
      </c>
      <c r="E11" s="10">
        <f>'市场运行分析（分表4）'!N11</f>
        <v>14.25</v>
      </c>
      <c r="F11" s="10">
        <f>'商务预报（分表5）'!J11</f>
        <v>20</v>
      </c>
      <c r="G11" s="11">
        <v>2</v>
      </c>
      <c r="H11" s="11"/>
      <c r="I11" s="31">
        <f t="shared" si="0"/>
        <v>95.754000000000005</v>
      </c>
    </row>
    <row r="12" spans="1:9" ht="26.1" customHeight="1">
      <c r="A12" s="30" t="s">
        <v>7</v>
      </c>
      <c r="B12" s="10">
        <f>'样本管理（分表1）'!P12</f>
        <v>12</v>
      </c>
      <c r="C12" s="10">
        <f>'报表报送（分表2）'!AD12</f>
        <v>40.252000000000002</v>
      </c>
      <c r="D12" s="10">
        <f>'智能信息泵（分表3）'!O13</f>
        <v>9.89</v>
      </c>
      <c r="E12" s="10">
        <f>'市场运行分析（分表4）'!N12</f>
        <v>14.25</v>
      </c>
      <c r="F12" s="10">
        <f>'商务预报（分表5）'!J12</f>
        <v>20</v>
      </c>
      <c r="G12" s="11">
        <v>2</v>
      </c>
      <c r="H12" s="11"/>
      <c r="I12" s="31">
        <f t="shared" si="0"/>
        <v>98.391999999999996</v>
      </c>
    </row>
    <row r="13" spans="1:9" ht="26.1" customHeight="1">
      <c r="A13" s="30" t="s">
        <v>8</v>
      </c>
      <c r="B13" s="10">
        <f>'样本管理（分表1）'!P13</f>
        <v>9.0973334105474493</v>
      </c>
      <c r="C13" s="10">
        <f>'报表报送（分表2）'!AD13</f>
        <v>41</v>
      </c>
      <c r="D13" s="10">
        <f>'智能信息泵（分表3）'!O14</f>
        <v>8.58</v>
      </c>
      <c r="E13" s="10">
        <f>'市场运行分析（分表4）'!N13</f>
        <v>14.5</v>
      </c>
      <c r="F13" s="10">
        <f>'商务预报（分表5）'!J13</f>
        <v>20</v>
      </c>
      <c r="G13" s="11">
        <v>2</v>
      </c>
      <c r="H13" s="11"/>
      <c r="I13" s="31">
        <f t="shared" si="0"/>
        <v>95.177333410547448</v>
      </c>
    </row>
    <row r="14" spans="1:9" ht="26.1" customHeight="1">
      <c r="A14" s="30" t="s">
        <v>9</v>
      </c>
      <c r="B14" s="10">
        <f>'样本管理（分表1）'!P14</f>
        <v>12</v>
      </c>
      <c r="C14" s="10">
        <f>'报表报送（分表2）'!AD14</f>
        <v>41</v>
      </c>
      <c r="D14" s="10">
        <f>'智能信息泵（分表3）'!O15</f>
        <v>10</v>
      </c>
      <c r="E14" s="10">
        <f>'市场运行分析（分表4）'!N14</f>
        <v>14.5</v>
      </c>
      <c r="F14" s="10">
        <f>'商务预报（分表5）'!J14</f>
        <v>20</v>
      </c>
      <c r="G14" s="11">
        <v>2</v>
      </c>
      <c r="H14" s="11"/>
      <c r="I14" s="31">
        <f t="shared" si="0"/>
        <v>99.5</v>
      </c>
    </row>
    <row r="15" spans="1:9" ht="26.1" customHeight="1" thickBot="1">
      <c r="A15" s="32" t="s">
        <v>70</v>
      </c>
      <c r="B15" s="33">
        <f>'样本管理（分表1）'!P15</f>
        <v>9.4745851528384293</v>
      </c>
      <c r="C15" s="33">
        <f>'报表报送（分表2）'!AD15</f>
        <v>40.260000000000005</v>
      </c>
      <c r="D15" s="33">
        <f>'智能信息泵（分表3）'!O16</f>
        <v>10</v>
      </c>
      <c r="E15" s="33">
        <f>'市场运行分析（分表4）'!N15</f>
        <v>14.25</v>
      </c>
      <c r="F15" s="33">
        <f>'商务预报（分表5）'!J15</f>
        <v>18.5</v>
      </c>
      <c r="G15" s="34">
        <v>2</v>
      </c>
      <c r="H15" s="34"/>
      <c r="I15" s="35">
        <f t="shared" ref="I15" si="1">B15+C15+D15+E15+F15+G15+H15</f>
        <v>94.484585152838434</v>
      </c>
    </row>
    <row r="16" spans="1:9">
      <c r="F16" s="18"/>
    </row>
    <row r="17" spans="2:7">
      <c r="F17" s="18"/>
      <c r="G17" s="19"/>
    </row>
    <row r="18" spans="2:7">
      <c r="B18" s="18"/>
      <c r="C18" s="19"/>
      <c r="F18" s="18"/>
      <c r="G18" s="19"/>
    </row>
    <row r="19" spans="2:7">
      <c r="B19" s="18"/>
      <c r="C19" s="19"/>
      <c r="F19" s="18"/>
      <c r="G19" s="19"/>
    </row>
    <row r="20" spans="2:7">
      <c r="B20" s="18"/>
      <c r="C20" s="19"/>
      <c r="F20" s="18"/>
      <c r="G20" s="19"/>
    </row>
    <row r="21" spans="2:7">
      <c r="B21" s="18"/>
      <c r="C21" s="19"/>
      <c r="F21" s="18"/>
      <c r="G21" s="19"/>
    </row>
    <row r="22" spans="2:7">
      <c r="B22" s="18"/>
      <c r="C22" s="19"/>
      <c r="F22" s="18"/>
      <c r="G22" s="19"/>
    </row>
    <row r="23" spans="2:7">
      <c r="B23" s="18"/>
      <c r="C23" s="19"/>
      <c r="F23" s="18"/>
      <c r="G23" s="19"/>
    </row>
    <row r="24" spans="2:7">
      <c r="B24" s="18"/>
      <c r="C24" s="19"/>
      <c r="F24" s="18"/>
      <c r="G24" s="19"/>
    </row>
    <row r="25" spans="2:7">
      <c r="B25" s="18"/>
      <c r="C25" s="19"/>
      <c r="F25" s="18"/>
      <c r="G25" s="19"/>
    </row>
    <row r="26" spans="2:7">
      <c r="B26" s="18"/>
      <c r="C26" s="19"/>
      <c r="F26" s="18"/>
      <c r="G26" s="19"/>
    </row>
    <row r="27" spans="2:7">
      <c r="B27" s="18"/>
      <c r="C27" s="19"/>
      <c r="G27" s="19"/>
    </row>
    <row r="28" spans="2:7">
      <c r="B28" s="18"/>
      <c r="C28" s="19"/>
    </row>
    <row r="29" spans="2:7">
      <c r="B29" s="18"/>
      <c r="C29" s="19"/>
    </row>
    <row r="30" spans="2:7">
      <c r="B30" s="18"/>
      <c r="C30" s="19"/>
    </row>
  </sheetData>
  <mergeCells count="1">
    <mergeCell ref="A2:I2"/>
  </mergeCells>
  <phoneticPr fontId="30" type="noConversion"/>
  <pageMargins left="0.75" right="0.75" top="1" bottom="1" header="0.5" footer="0.5"/>
  <pageSetup paperSize="9" firstPageNumber="42949631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M46"/>
  <sheetViews>
    <sheetView workbookViewId="0">
      <selection activeCell="R15" sqref="R15"/>
    </sheetView>
  </sheetViews>
  <sheetFormatPr defaultRowHeight="13.5"/>
  <cols>
    <col min="1" max="1" width="4.375" style="39" customWidth="1"/>
    <col min="2" max="2" width="7.125" style="41" customWidth="1"/>
    <col min="3" max="4" width="7.625" style="41" customWidth="1"/>
    <col min="5" max="5" width="5.875" style="41" customWidth="1"/>
    <col min="6" max="6" width="7.625" style="41" customWidth="1"/>
    <col min="7" max="7" width="6" style="41" customWidth="1"/>
    <col min="8" max="8" width="10.625" style="41" customWidth="1"/>
    <col min="9" max="10" width="8.375" style="41" customWidth="1"/>
    <col min="11" max="11" width="9" style="41" customWidth="1"/>
    <col min="12" max="12" width="5.875" style="41" customWidth="1"/>
    <col min="13" max="13" width="8.25" style="41" customWidth="1"/>
    <col min="14" max="14" width="9.75" style="41" customWidth="1"/>
    <col min="15" max="15" width="6" style="41" customWidth="1"/>
    <col min="16" max="16" width="9" style="41" bestFit="1" customWidth="1"/>
    <col min="17" max="16384" width="9" style="41"/>
  </cols>
  <sheetData>
    <row r="1" spans="1:39" ht="40.5" customHeight="1">
      <c r="A1" s="81" t="s">
        <v>120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s="39" customFormat="1" ht="24.95" customHeight="1">
      <c r="A2" s="87" t="s">
        <v>100</v>
      </c>
      <c r="B2" s="87" t="s">
        <v>101</v>
      </c>
      <c r="C2" s="87" t="s">
        <v>102</v>
      </c>
      <c r="D2" s="87"/>
      <c r="E2" s="87"/>
      <c r="F2" s="84" t="s">
        <v>103</v>
      </c>
      <c r="G2" s="86"/>
      <c r="H2" s="84" t="s">
        <v>104</v>
      </c>
      <c r="I2" s="85"/>
      <c r="J2" s="85"/>
      <c r="K2" s="85"/>
      <c r="L2" s="86"/>
      <c r="M2" s="84" t="s">
        <v>105</v>
      </c>
      <c r="N2" s="85"/>
      <c r="O2" s="86"/>
      <c r="P2" s="82" t="s">
        <v>106</v>
      </c>
      <c r="R2"/>
    </row>
    <row r="3" spans="1:39" ht="24.95" customHeight="1">
      <c r="A3" s="90"/>
      <c r="B3" s="87"/>
      <c r="C3" s="72" t="s">
        <v>107</v>
      </c>
      <c r="D3" s="72" t="s">
        <v>108</v>
      </c>
      <c r="E3" s="72" t="s">
        <v>109</v>
      </c>
      <c r="F3" s="71" t="s">
        <v>107</v>
      </c>
      <c r="G3" s="71" t="s">
        <v>109</v>
      </c>
      <c r="H3" s="70" t="s">
        <v>110</v>
      </c>
      <c r="I3" s="70" t="s">
        <v>111</v>
      </c>
      <c r="J3" s="69" t="s">
        <v>112</v>
      </c>
      <c r="K3" s="69" t="s">
        <v>113</v>
      </c>
      <c r="L3" s="71" t="s">
        <v>109</v>
      </c>
      <c r="M3" s="68" t="s">
        <v>114</v>
      </c>
      <c r="N3" s="68" t="s">
        <v>115</v>
      </c>
      <c r="O3" s="68" t="s">
        <v>109</v>
      </c>
      <c r="P3" s="83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</row>
    <row r="4" spans="1:39" ht="24.95" customHeight="1">
      <c r="A4" s="74">
        <v>1</v>
      </c>
      <c r="B4" s="73" t="s">
        <v>23</v>
      </c>
      <c r="C4" s="43">
        <v>25</v>
      </c>
      <c r="D4" s="45">
        <f>4/4</f>
        <v>1</v>
      </c>
      <c r="E4" s="40">
        <f>IF(D4&gt;=50%,2,(D4/50%)*2)</f>
        <v>2</v>
      </c>
      <c r="F4" s="43">
        <v>5</v>
      </c>
      <c r="G4" s="40">
        <f>F4/F4*2</f>
        <v>2</v>
      </c>
      <c r="H4" s="105">
        <v>1135.96</v>
      </c>
      <c r="I4" s="105">
        <v>167.68006800000001</v>
      </c>
      <c r="J4" s="106">
        <v>5.3289730000000013</v>
      </c>
      <c r="K4" s="106">
        <f>J4+I4</f>
        <v>173.009041</v>
      </c>
      <c r="L4" s="49">
        <f>IF((K4/H4)&gt;=10%,5,((K4/H4)/10%)*5)</f>
        <v>5</v>
      </c>
      <c r="M4" s="46">
        <v>58.985781000000003</v>
      </c>
      <c r="N4" s="46">
        <v>26.611851999999999</v>
      </c>
      <c r="O4" s="49">
        <f>IF((N4/M4)&gt;=10%,3,((N4/M4)/10%)*3)</f>
        <v>3</v>
      </c>
      <c r="P4" s="49">
        <f>E4+G4+L4+O4</f>
        <v>12</v>
      </c>
    </row>
    <row r="5" spans="1:39" ht="24.95" customHeight="1">
      <c r="A5" s="74">
        <v>2</v>
      </c>
      <c r="B5" s="73" t="s">
        <v>24</v>
      </c>
      <c r="C5" s="43">
        <v>7</v>
      </c>
      <c r="D5" s="45">
        <f>1/1</f>
        <v>1</v>
      </c>
      <c r="E5" s="40">
        <f t="shared" ref="E5:E15" si="0">IF(D5&gt;=50%,2,(D5/50%)*2)</f>
        <v>2</v>
      </c>
      <c r="F5" s="43">
        <v>4</v>
      </c>
      <c r="G5" s="40">
        <f t="shared" ref="G5:G15" si="1">F5/F5*2</f>
        <v>2</v>
      </c>
      <c r="H5" s="105">
        <v>34.980000000000004</v>
      </c>
      <c r="I5" s="105">
        <v>1.1409040000000004</v>
      </c>
      <c r="J5" s="106">
        <v>0.11213300000000001</v>
      </c>
      <c r="K5" s="106">
        <f t="shared" ref="K5:K16" si="2">J5+I5</f>
        <v>1.2530370000000004</v>
      </c>
      <c r="L5" s="49">
        <f t="shared" ref="L5:L15" si="3">IF((K5/H5)&gt;=10%,5,((K5/H5)/10%)*5)</f>
        <v>1.7910763293310463</v>
      </c>
      <c r="M5" s="46">
        <v>0.40466199999999997</v>
      </c>
      <c r="N5" s="46">
        <v>0.1016999999999999</v>
      </c>
      <c r="O5" s="49">
        <f t="shared" ref="O5:O15" si="4">IF((N5/M5)&gt;=10%,3,((N5/M5)/10%)*3)</f>
        <v>3</v>
      </c>
      <c r="P5" s="49">
        <f t="shared" ref="P5:P15" si="5">E5+G5+L5+O5</f>
        <v>8.7910763293310463</v>
      </c>
    </row>
    <row r="6" spans="1:39" ht="24.95" customHeight="1">
      <c r="A6" s="74">
        <v>3</v>
      </c>
      <c r="B6" s="73" t="s">
        <v>25</v>
      </c>
      <c r="C6" s="43">
        <v>23</v>
      </c>
      <c r="D6" s="45">
        <f>6/9</f>
        <v>0.66666666666666663</v>
      </c>
      <c r="E6" s="40">
        <f t="shared" si="0"/>
        <v>2</v>
      </c>
      <c r="F6" s="43">
        <v>9</v>
      </c>
      <c r="G6" s="40">
        <f t="shared" si="1"/>
        <v>2</v>
      </c>
      <c r="H6" s="105">
        <v>216.82999999999998</v>
      </c>
      <c r="I6" s="105">
        <v>24.117433999999996</v>
      </c>
      <c r="J6" s="106">
        <v>0.53729700000000014</v>
      </c>
      <c r="K6" s="106">
        <f t="shared" si="2"/>
        <v>24.654730999999995</v>
      </c>
      <c r="L6" s="49">
        <f t="shared" si="3"/>
        <v>5</v>
      </c>
      <c r="M6" s="46">
        <v>7.7348910000000002</v>
      </c>
      <c r="N6" s="46">
        <v>3.1221960000000024</v>
      </c>
      <c r="O6" s="49">
        <f t="shared" si="4"/>
        <v>3</v>
      </c>
      <c r="P6" s="49">
        <f t="shared" si="5"/>
        <v>12</v>
      </c>
    </row>
    <row r="7" spans="1:39" ht="24.95" customHeight="1">
      <c r="A7" s="74">
        <v>4</v>
      </c>
      <c r="B7" s="73" t="s">
        <v>26</v>
      </c>
      <c r="C7" s="43">
        <v>20</v>
      </c>
      <c r="D7" s="45">
        <f>9/11</f>
        <v>0.81818181818181823</v>
      </c>
      <c r="E7" s="40">
        <f t="shared" si="0"/>
        <v>2</v>
      </c>
      <c r="F7" s="43">
        <v>3</v>
      </c>
      <c r="G7" s="40">
        <f t="shared" si="1"/>
        <v>2</v>
      </c>
      <c r="H7" s="105">
        <v>167.99</v>
      </c>
      <c r="I7" s="105">
        <v>6.932288999999999</v>
      </c>
      <c r="J7" s="106">
        <v>1.658007</v>
      </c>
      <c r="K7" s="106">
        <f t="shared" si="2"/>
        <v>8.5902959999999986</v>
      </c>
      <c r="L7" s="49">
        <f t="shared" si="3"/>
        <v>2.5567879040419061</v>
      </c>
      <c r="M7" s="46">
        <v>2.3872779999999998</v>
      </c>
      <c r="N7" s="46">
        <v>1.0654000000000003</v>
      </c>
      <c r="O7" s="49">
        <f t="shared" si="4"/>
        <v>3</v>
      </c>
      <c r="P7" s="49">
        <f t="shared" si="5"/>
        <v>9.5567879040419061</v>
      </c>
    </row>
    <row r="8" spans="1:39" ht="24.95" customHeight="1">
      <c r="A8" s="74">
        <v>5</v>
      </c>
      <c r="B8" s="73" t="s">
        <v>27</v>
      </c>
      <c r="C8" s="43">
        <v>24</v>
      </c>
      <c r="D8" s="45">
        <f>8/8</f>
        <v>1</v>
      </c>
      <c r="E8" s="40">
        <f t="shared" si="0"/>
        <v>2</v>
      </c>
      <c r="F8" s="43">
        <v>9</v>
      </c>
      <c r="G8" s="40">
        <f t="shared" si="1"/>
        <v>2</v>
      </c>
      <c r="H8" s="105">
        <v>162.67000000000002</v>
      </c>
      <c r="I8" s="105">
        <v>13.022532</v>
      </c>
      <c r="J8" s="106">
        <v>0.40711900000000001</v>
      </c>
      <c r="K8" s="106">
        <f t="shared" si="2"/>
        <v>13.429651</v>
      </c>
      <c r="L8" s="49">
        <f t="shared" si="3"/>
        <v>4.1278819081576188</v>
      </c>
      <c r="M8" s="46">
        <v>4.679786</v>
      </c>
      <c r="N8" s="46">
        <v>0.69865200000000061</v>
      </c>
      <c r="O8" s="49">
        <f t="shared" si="4"/>
        <v>3</v>
      </c>
      <c r="P8" s="49">
        <f t="shared" si="5"/>
        <v>11.127881908157619</v>
      </c>
    </row>
    <row r="9" spans="1:39" ht="24.95" customHeight="1">
      <c r="A9" s="74">
        <v>6</v>
      </c>
      <c r="B9" s="73" t="s">
        <v>28</v>
      </c>
      <c r="C9" s="43">
        <v>17</v>
      </c>
      <c r="D9" s="45">
        <f>10/10</f>
        <v>1</v>
      </c>
      <c r="E9" s="40">
        <f t="shared" si="0"/>
        <v>2</v>
      </c>
      <c r="F9" s="43">
        <v>12</v>
      </c>
      <c r="G9" s="40">
        <f t="shared" si="1"/>
        <v>2</v>
      </c>
      <c r="H9" s="105">
        <v>110.91999999999999</v>
      </c>
      <c r="I9" s="105">
        <v>32.028278000000007</v>
      </c>
      <c r="J9" s="106">
        <v>0.48085600000000006</v>
      </c>
      <c r="K9" s="106">
        <f t="shared" si="2"/>
        <v>32.50913400000001</v>
      </c>
      <c r="L9" s="49">
        <f t="shared" si="3"/>
        <v>5</v>
      </c>
      <c r="M9" s="46">
        <v>10.889200000000001</v>
      </c>
      <c r="N9" s="46">
        <v>1.9263359999999974</v>
      </c>
      <c r="O9" s="49">
        <f t="shared" si="4"/>
        <v>3</v>
      </c>
      <c r="P9" s="49">
        <f t="shared" si="5"/>
        <v>12</v>
      </c>
    </row>
    <row r="10" spans="1:39" ht="24.95" customHeight="1">
      <c r="A10" s="74">
        <v>7</v>
      </c>
      <c r="B10" s="73" t="s">
        <v>29</v>
      </c>
      <c r="C10" s="43">
        <v>12</v>
      </c>
      <c r="D10" s="45">
        <f>6/9</f>
        <v>0.66666666666666663</v>
      </c>
      <c r="E10" s="40">
        <f t="shared" si="0"/>
        <v>2</v>
      </c>
      <c r="F10" s="43">
        <v>4</v>
      </c>
      <c r="G10" s="40">
        <f t="shared" si="1"/>
        <v>2</v>
      </c>
      <c r="H10" s="105">
        <v>82.22</v>
      </c>
      <c r="I10" s="105">
        <v>3.7351100000000006</v>
      </c>
      <c r="J10" s="106">
        <v>8.5587999999999997E-2</v>
      </c>
      <c r="K10" s="106">
        <f t="shared" si="2"/>
        <v>3.8206980000000006</v>
      </c>
      <c r="L10" s="49">
        <f t="shared" si="3"/>
        <v>2.3234602286548287</v>
      </c>
      <c r="M10" s="46">
        <v>1.442094</v>
      </c>
      <c r="N10" s="46">
        <v>0.48617100000000013</v>
      </c>
      <c r="O10" s="49">
        <f t="shared" si="4"/>
        <v>3</v>
      </c>
      <c r="P10" s="49">
        <f t="shared" si="5"/>
        <v>9.3234602286548292</v>
      </c>
    </row>
    <row r="11" spans="1:39" ht="24.95" customHeight="1">
      <c r="A11" s="74">
        <v>8</v>
      </c>
      <c r="B11" s="73" t="s">
        <v>30</v>
      </c>
      <c r="C11" s="43">
        <v>11</v>
      </c>
      <c r="D11" s="45">
        <f>5/6</f>
        <v>0.83333333333333337</v>
      </c>
      <c r="E11" s="40">
        <f t="shared" si="0"/>
        <v>2</v>
      </c>
      <c r="F11" s="43">
        <v>7</v>
      </c>
      <c r="G11" s="40">
        <f t="shared" si="1"/>
        <v>2</v>
      </c>
      <c r="H11" s="105">
        <v>52.849999999999994</v>
      </c>
      <c r="I11" s="105">
        <v>6.3818170000000016</v>
      </c>
      <c r="J11" s="106">
        <v>0.28139099999999995</v>
      </c>
      <c r="K11" s="106">
        <f t="shared" si="2"/>
        <v>6.6632080000000018</v>
      </c>
      <c r="L11" s="49">
        <f t="shared" si="3"/>
        <v>5</v>
      </c>
      <c r="M11" s="46">
        <v>2.277352</v>
      </c>
      <c r="N11" s="46">
        <v>0.73144000000000009</v>
      </c>
      <c r="O11" s="49">
        <f t="shared" si="4"/>
        <v>3</v>
      </c>
      <c r="P11" s="49">
        <f t="shared" si="5"/>
        <v>12</v>
      </c>
    </row>
    <row r="12" spans="1:39" ht="24.95" customHeight="1">
      <c r="A12" s="74">
        <v>9</v>
      </c>
      <c r="B12" s="73" t="s">
        <v>31</v>
      </c>
      <c r="C12" s="43">
        <v>14</v>
      </c>
      <c r="D12" s="45">
        <f>6/11</f>
        <v>0.54545454545454541</v>
      </c>
      <c r="E12" s="40">
        <f t="shared" si="0"/>
        <v>2</v>
      </c>
      <c r="F12" s="43">
        <v>4</v>
      </c>
      <c r="G12" s="40">
        <f t="shared" si="1"/>
        <v>2</v>
      </c>
      <c r="H12" s="105">
        <v>79.429999999999978</v>
      </c>
      <c r="I12" s="105">
        <v>9.5124559999999985</v>
      </c>
      <c r="J12" s="106">
        <v>0.18585600000000002</v>
      </c>
      <c r="K12" s="106">
        <f t="shared" si="2"/>
        <v>9.6983119999999978</v>
      </c>
      <c r="L12" s="49">
        <f t="shared" si="3"/>
        <v>5</v>
      </c>
      <c r="M12" s="46">
        <v>3.3338730000000005</v>
      </c>
      <c r="N12" s="46">
        <v>0.56243999999999961</v>
      </c>
      <c r="O12" s="49">
        <f t="shared" si="4"/>
        <v>3</v>
      </c>
      <c r="P12" s="49">
        <f t="shared" si="5"/>
        <v>12</v>
      </c>
    </row>
    <row r="13" spans="1:39" ht="24.95" customHeight="1">
      <c r="A13" s="74">
        <v>10</v>
      </c>
      <c r="B13" s="73" t="s">
        <v>32</v>
      </c>
      <c r="C13" s="43">
        <v>16</v>
      </c>
      <c r="D13" s="45">
        <f>11/11</f>
        <v>1</v>
      </c>
      <c r="E13" s="40">
        <f t="shared" si="0"/>
        <v>2</v>
      </c>
      <c r="F13" s="43">
        <v>9</v>
      </c>
      <c r="G13" s="40">
        <f t="shared" si="1"/>
        <v>2</v>
      </c>
      <c r="H13" s="105">
        <v>129.51000000000002</v>
      </c>
      <c r="I13" s="105">
        <v>4.8832310000000021</v>
      </c>
      <c r="J13" s="106">
        <v>0.54928200000000005</v>
      </c>
      <c r="K13" s="106">
        <f t="shared" si="2"/>
        <v>5.4325130000000019</v>
      </c>
      <c r="L13" s="49">
        <f t="shared" si="3"/>
        <v>2.0973334105474488</v>
      </c>
      <c r="M13" s="46">
        <v>1.5336110000000001</v>
      </c>
      <c r="N13" s="46">
        <v>0.27820199999999984</v>
      </c>
      <c r="O13" s="49">
        <f t="shared" si="4"/>
        <v>3</v>
      </c>
      <c r="P13" s="49">
        <f t="shared" si="5"/>
        <v>9.0973334105474493</v>
      </c>
      <c r="Q13"/>
    </row>
    <row r="14" spans="1:39" ht="24.95" customHeight="1">
      <c r="A14" s="74">
        <v>11</v>
      </c>
      <c r="B14" s="73" t="s">
        <v>81</v>
      </c>
      <c r="C14" s="43">
        <v>4</v>
      </c>
      <c r="D14" s="45">
        <f>1/1</f>
        <v>1</v>
      </c>
      <c r="E14" s="40">
        <f t="shared" si="0"/>
        <v>2</v>
      </c>
      <c r="F14" s="43">
        <v>2</v>
      </c>
      <c r="G14" s="40">
        <f t="shared" si="1"/>
        <v>2</v>
      </c>
      <c r="H14" s="105">
        <v>5.01</v>
      </c>
      <c r="I14" s="105">
        <v>2.1389820000000004</v>
      </c>
      <c r="J14" s="106">
        <v>0.11060800000000001</v>
      </c>
      <c r="K14" s="106">
        <f t="shared" si="2"/>
        <v>2.2495900000000004</v>
      </c>
      <c r="L14" s="49">
        <f t="shared" si="3"/>
        <v>5</v>
      </c>
      <c r="M14" s="46">
        <v>0.71919699999999998</v>
      </c>
      <c r="N14" s="46">
        <v>0.11822100000000002</v>
      </c>
      <c r="O14" s="49">
        <f t="shared" si="4"/>
        <v>3</v>
      </c>
      <c r="P14" s="49">
        <f t="shared" si="5"/>
        <v>12</v>
      </c>
    </row>
    <row r="15" spans="1:39" ht="24.95" customHeight="1">
      <c r="A15" s="74">
        <v>12</v>
      </c>
      <c r="B15" s="73" t="s">
        <v>116</v>
      </c>
      <c r="C15" s="43">
        <v>3</v>
      </c>
      <c r="D15" s="45">
        <f>1/1</f>
        <v>1</v>
      </c>
      <c r="E15" s="40">
        <f t="shared" si="0"/>
        <v>2</v>
      </c>
      <c r="F15" s="43">
        <v>2</v>
      </c>
      <c r="G15" s="40">
        <f t="shared" si="1"/>
        <v>2</v>
      </c>
      <c r="H15" s="105">
        <v>13.739999999999998</v>
      </c>
      <c r="I15" s="105">
        <v>0.54894000000000021</v>
      </c>
      <c r="J15" s="106">
        <v>0.131076</v>
      </c>
      <c r="K15" s="106">
        <f t="shared" si="2"/>
        <v>0.68001600000000018</v>
      </c>
      <c r="L15" s="49">
        <f t="shared" si="3"/>
        <v>2.4745851528384284</v>
      </c>
      <c r="M15" s="46">
        <v>0.19641800000000001</v>
      </c>
      <c r="N15" s="46">
        <v>3.8892000000000038E-2</v>
      </c>
      <c r="O15" s="49">
        <f t="shared" si="4"/>
        <v>3</v>
      </c>
      <c r="P15" s="49">
        <f t="shared" si="5"/>
        <v>9.4745851528384293</v>
      </c>
      <c r="AB15"/>
    </row>
    <row r="16" spans="1:39" ht="24.95" customHeight="1">
      <c r="A16" s="88" t="s">
        <v>117</v>
      </c>
      <c r="B16" s="89"/>
      <c r="C16" s="43">
        <f>SUM(C4:C15)</f>
        <v>176</v>
      </c>
      <c r="D16" s="44" t="s">
        <v>121</v>
      </c>
      <c r="E16" s="44" t="s">
        <v>121</v>
      </c>
      <c r="F16" s="43">
        <f>SUM(F4:F15)</f>
        <v>70</v>
      </c>
      <c r="G16" s="44" t="s">
        <v>121</v>
      </c>
      <c r="H16" s="105">
        <f>SUM(H4:H15)</f>
        <v>2192.11</v>
      </c>
      <c r="I16" s="105">
        <f>SUM(I4:I15)</f>
        <v>272.12204100000008</v>
      </c>
      <c r="J16" s="106">
        <f>SUM(J4:J15)</f>
        <v>9.8681859999999979</v>
      </c>
      <c r="K16" s="106">
        <f t="shared" si="2"/>
        <v>281.99022700000006</v>
      </c>
      <c r="L16" s="47" t="s">
        <v>121</v>
      </c>
      <c r="M16" s="48">
        <f>SUM(M4:M15)</f>
        <v>94.584142999999969</v>
      </c>
      <c r="N16" s="48">
        <f>SUM(N4:N15)</f>
        <v>35.741501999999997</v>
      </c>
      <c r="O16" s="47" t="s">
        <v>121</v>
      </c>
      <c r="P16" s="47" t="s">
        <v>121</v>
      </c>
    </row>
    <row r="21" spans="18:18" ht="14.25">
      <c r="R21"/>
    </row>
    <row r="43" spans="1:19">
      <c r="A43" s="41"/>
    </row>
    <row r="46" spans="1:19" ht="14.25">
      <c r="S46"/>
    </row>
  </sheetData>
  <mergeCells count="9">
    <mergeCell ref="A1:P1"/>
    <mergeCell ref="P2:P3"/>
    <mergeCell ref="H2:L2"/>
    <mergeCell ref="C2:E2"/>
    <mergeCell ref="A16:B16"/>
    <mergeCell ref="A2:A3"/>
    <mergeCell ref="B2:B3"/>
    <mergeCell ref="M2:O2"/>
    <mergeCell ref="F2:G2"/>
  </mergeCells>
  <phoneticPr fontId="39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  <legacyDrawing r:id="rId3"/>
  <controls>
    <mc:AlternateContent xmlns:mc="http://schemas.openxmlformats.org/markup-compatibility/2006">
      <mc:Choice Requires="x14">
        <control shapeId="7185" r:id="rId4" name="Control 17">
          <controlPr defaultSize="0" r:id="rId5">
            <anchor moveWithCells="1">
              <from>
                <xdr:col>16</xdr:col>
                <xdr:colOff>0</xdr:colOff>
                <xdr:row>17</xdr:row>
                <xdr:rowOff>0</xdr:rowOff>
              </from>
              <to>
                <xdr:col>17</xdr:col>
                <xdr:colOff>228600</xdr:colOff>
                <xdr:row>18</xdr:row>
                <xdr:rowOff>57150</xdr:rowOff>
              </to>
            </anchor>
          </controlPr>
        </control>
      </mc:Choice>
      <mc:Fallback>
        <control shapeId="7185" r:id="rId4" name="Control 17"/>
      </mc:Fallback>
    </mc:AlternateContent>
    <mc:AlternateContent xmlns:mc="http://schemas.openxmlformats.org/markup-compatibility/2006">
      <mc:Choice Requires="x14">
        <control shapeId="7184" r:id="rId6" name="Control 16">
          <controlPr defaultSize="0" r:id="rId7">
            <anchor moveWithCells="1">
              <from>
                <xdr:col>16</xdr:col>
                <xdr:colOff>0</xdr:colOff>
                <xdr:row>17</xdr:row>
                <xdr:rowOff>0</xdr:rowOff>
              </from>
              <to>
                <xdr:col>17</xdr:col>
                <xdr:colOff>228600</xdr:colOff>
                <xdr:row>18</xdr:row>
                <xdr:rowOff>57150</xdr:rowOff>
              </to>
            </anchor>
          </controlPr>
        </control>
      </mc:Choice>
      <mc:Fallback>
        <control shapeId="7184" r:id="rId6" name="Control 16"/>
      </mc:Fallback>
    </mc:AlternateContent>
    <mc:AlternateContent xmlns:mc="http://schemas.openxmlformats.org/markup-compatibility/2006">
      <mc:Choice Requires="x14">
        <control shapeId="7183" r:id="rId8" name="Control 15">
          <controlPr defaultSize="0" r:id="rId9">
            <anchor moveWithCells="1">
              <from>
                <xdr:col>16</xdr:col>
                <xdr:colOff>0</xdr:colOff>
                <xdr:row>17</xdr:row>
                <xdr:rowOff>0</xdr:rowOff>
              </from>
              <to>
                <xdr:col>17</xdr:col>
                <xdr:colOff>228600</xdr:colOff>
                <xdr:row>18</xdr:row>
                <xdr:rowOff>57150</xdr:rowOff>
              </to>
            </anchor>
          </controlPr>
        </control>
      </mc:Choice>
      <mc:Fallback>
        <control shapeId="7183" r:id="rId8" name="Control 15"/>
      </mc:Fallback>
    </mc:AlternateContent>
    <mc:AlternateContent xmlns:mc="http://schemas.openxmlformats.org/markup-compatibility/2006">
      <mc:Choice Requires="x14">
        <control shapeId="7182" r:id="rId10" name="Control 14">
          <controlPr defaultSize="0" r:id="rId11">
            <anchor moveWithCells="1">
              <from>
                <xdr:col>16</xdr:col>
                <xdr:colOff>0</xdr:colOff>
                <xdr:row>17</xdr:row>
                <xdr:rowOff>0</xdr:rowOff>
              </from>
              <to>
                <xdr:col>17</xdr:col>
                <xdr:colOff>228600</xdr:colOff>
                <xdr:row>18</xdr:row>
                <xdr:rowOff>57150</xdr:rowOff>
              </to>
            </anchor>
          </controlPr>
        </control>
      </mc:Choice>
      <mc:Fallback>
        <control shapeId="7182" r:id="rId10" name="Control 14"/>
      </mc:Fallback>
    </mc:AlternateContent>
    <mc:AlternateContent xmlns:mc="http://schemas.openxmlformats.org/markup-compatibility/2006">
      <mc:Choice Requires="x14">
        <control shapeId="7181" r:id="rId12" name="Control 13">
          <controlPr defaultSize="0" r:id="rId13">
            <anchor moveWithCells="1">
              <from>
                <xdr:col>16</xdr:col>
                <xdr:colOff>0</xdr:colOff>
                <xdr:row>17</xdr:row>
                <xdr:rowOff>0</xdr:rowOff>
              </from>
              <to>
                <xdr:col>17</xdr:col>
                <xdr:colOff>228600</xdr:colOff>
                <xdr:row>18</xdr:row>
                <xdr:rowOff>57150</xdr:rowOff>
              </to>
            </anchor>
          </controlPr>
        </control>
      </mc:Choice>
      <mc:Fallback>
        <control shapeId="7181" r:id="rId12" name="Control 13"/>
      </mc:Fallback>
    </mc:AlternateContent>
    <mc:AlternateContent xmlns:mc="http://schemas.openxmlformats.org/markup-compatibility/2006">
      <mc:Choice Requires="x14">
        <control shapeId="7180" r:id="rId14" name="Control 12">
          <controlPr defaultSize="0" r:id="rId15">
            <anchor moveWithCells="1">
              <from>
                <xdr:col>16</xdr:col>
                <xdr:colOff>0</xdr:colOff>
                <xdr:row>17</xdr:row>
                <xdr:rowOff>0</xdr:rowOff>
              </from>
              <to>
                <xdr:col>17</xdr:col>
                <xdr:colOff>228600</xdr:colOff>
                <xdr:row>18</xdr:row>
                <xdr:rowOff>57150</xdr:rowOff>
              </to>
            </anchor>
          </controlPr>
        </control>
      </mc:Choice>
      <mc:Fallback>
        <control shapeId="7180" r:id="rId14" name="Control 12"/>
      </mc:Fallback>
    </mc:AlternateContent>
    <mc:AlternateContent xmlns:mc="http://schemas.openxmlformats.org/markup-compatibility/2006">
      <mc:Choice Requires="x14">
        <control shapeId="7179" r:id="rId16" name="Control 11">
          <controlPr defaultSize="0" r:id="rId5">
            <anchor moveWithCells="1">
              <from>
                <xdr:col>16</xdr:col>
                <xdr:colOff>0</xdr:colOff>
                <xdr:row>17</xdr:row>
                <xdr:rowOff>0</xdr:rowOff>
              </from>
              <to>
                <xdr:col>17</xdr:col>
                <xdr:colOff>228600</xdr:colOff>
                <xdr:row>18</xdr:row>
                <xdr:rowOff>57150</xdr:rowOff>
              </to>
            </anchor>
          </controlPr>
        </control>
      </mc:Choice>
      <mc:Fallback>
        <control shapeId="7179" r:id="rId16" name="Control 11"/>
      </mc:Fallback>
    </mc:AlternateContent>
    <mc:AlternateContent xmlns:mc="http://schemas.openxmlformats.org/markup-compatibility/2006">
      <mc:Choice Requires="x14">
        <control shapeId="7178" r:id="rId17" name="Control 10">
          <controlPr defaultSize="0" r:id="rId5">
            <anchor moveWithCells="1">
              <from>
                <xdr:col>16</xdr:col>
                <xdr:colOff>0</xdr:colOff>
                <xdr:row>17</xdr:row>
                <xdr:rowOff>0</xdr:rowOff>
              </from>
              <to>
                <xdr:col>17</xdr:col>
                <xdr:colOff>228600</xdr:colOff>
                <xdr:row>18</xdr:row>
                <xdr:rowOff>57150</xdr:rowOff>
              </to>
            </anchor>
          </controlPr>
        </control>
      </mc:Choice>
      <mc:Fallback>
        <control shapeId="7178" r:id="rId17" name="Control 10"/>
      </mc:Fallback>
    </mc:AlternateContent>
    <mc:AlternateContent xmlns:mc="http://schemas.openxmlformats.org/markup-compatibility/2006">
      <mc:Choice Requires="x14">
        <control shapeId="7177" r:id="rId18" name="Control 9">
          <controlPr defaultSize="0" r:id="rId19">
            <anchor moveWithCells="1">
              <from>
                <xdr:col>16</xdr:col>
                <xdr:colOff>0</xdr:colOff>
                <xdr:row>17</xdr:row>
                <xdr:rowOff>0</xdr:rowOff>
              </from>
              <to>
                <xdr:col>17</xdr:col>
                <xdr:colOff>228600</xdr:colOff>
                <xdr:row>18</xdr:row>
                <xdr:rowOff>57150</xdr:rowOff>
              </to>
            </anchor>
          </controlPr>
        </control>
      </mc:Choice>
      <mc:Fallback>
        <control shapeId="7177" r:id="rId18" name="Control 9"/>
      </mc:Fallback>
    </mc:AlternateContent>
    <mc:AlternateContent xmlns:mc="http://schemas.openxmlformats.org/markup-compatibility/2006">
      <mc:Choice Requires="x14">
        <control shapeId="7176" r:id="rId20" name="Control 8">
          <controlPr defaultSize="0" r:id="rId5">
            <anchor moveWithCells="1">
              <from>
                <xdr:col>16</xdr:col>
                <xdr:colOff>0</xdr:colOff>
                <xdr:row>17</xdr:row>
                <xdr:rowOff>0</xdr:rowOff>
              </from>
              <to>
                <xdr:col>17</xdr:col>
                <xdr:colOff>228600</xdr:colOff>
                <xdr:row>18</xdr:row>
                <xdr:rowOff>57150</xdr:rowOff>
              </to>
            </anchor>
          </controlPr>
        </control>
      </mc:Choice>
      <mc:Fallback>
        <control shapeId="7176" r:id="rId20" name="Control 8"/>
      </mc:Fallback>
    </mc:AlternateContent>
    <mc:AlternateContent xmlns:mc="http://schemas.openxmlformats.org/markup-compatibility/2006">
      <mc:Choice Requires="x14">
        <control shapeId="7175" r:id="rId21" name="Control 7">
          <controlPr defaultSize="0" r:id="rId22">
            <anchor moveWithCells="1">
              <from>
                <xdr:col>16</xdr:col>
                <xdr:colOff>0</xdr:colOff>
                <xdr:row>17</xdr:row>
                <xdr:rowOff>0</xdr:rowOff>
              </from>
              <to>
                <xdr:col>17</xdr:col>
                <xdr:colOff>228600</xdr:colOff>
                <xdr:row>18</xdr:row>
                <xdr:rowOff>57150</xdr:rowOff>
              </to>
            </anchor>
          </controlPr>
        </control>
      </mc:Choice>
      <mc:Fallback>
        <control shapeId="7175" r:id="rId21" name="Control 7"/>
      </mc:Fallback>
    </mc:AlternateContent>
    <mc:AlternateContent xmlns:mc="http://schemas.openxmlformats.org/markup-compatibility/2006">
      <mc:Choice Requires="x14">
        <control shapeId="7174" r:id="rId23" name="Control 6">
          <controlPr defaultSize="0" r:id="rId24">
            <anchor moveWithCells="1">
              <from>
                <xdr:col>16</xdr:col>
                <xdr:colOff>0</xdr:colOff>
                <xdr:row>17</xdr:row>
                <xdr:rowOff>0</xdr:rowOff>
              </from>
              <to>
                <xdr:col>17</xdr:col>
                <xdr:colOff>228600</xdr:colOff>
                <xdr:row>18</xdr:row>
                <xdr:rowOff>57150</xdr:rowOff>
              </to>
            </anchor>
          </controlPr>
        </control>
      </mc:Choice>
      <mc:Fallback>
        <control shapeId="7174" r:id="rId23" name="Control 6"/>
      </mc:Fallback>
    </mc:AlternateContent>
    <mc:AlternateContent xmlns:mc="http://schemas.openxmlformats.org/markup-compatibility/2006">
      <mc:Choice Requires="x14">
        <control shapeId="7173" r:id="rId25" name="Control 5">
          <controlPr defaultSize="0" r:id="rId26">
            <anchor moveWithCells="1">
              <from>
                <xdr:col>16</xdr:col>
                <xdr:colOff>0</xdr:colOff>
                <xdr:row>17</xdr:row>
                <xdr:rowOff>0</xdr:rowOff>
              </from>
              <to>
                <xdr:col>17</xdr:col>
                <xdr:colOff>228600</xdr:colOff>
                <xdr:row>18</xdr:row>
                <xdr:rowOff>57150</xdr:rowOff>
              </to>
            </anchor>
          </controlPr>
        </control>
      </mc:Choice>
      <mc:Fallback>
        <control shapeId="7173" r:id="rId25" name="Control 5"/>
      </mc:Fallback>
    </mc:AlternateContent>
    <mc:AlternateContent xmlns:mc="http://schemas.openxmlformats.org/markup-compatibility/2006">
      <mc:Choice Requires="x14">
        <control shapeId="7172" r:id="rId27" name="Control 4">
          <controlPr defaultSize="0" r:id="rId28">
            <anchor moveWithCells="1">
              <from>
                <xdr:col>16</xdr:col>
                <xdr:colOff>0</xdr:colOff>
                <xdr:row>17</xdr:row>
                <xdr:rowOff>0</xdr:rowOff>
              </from>
              <to>
                <xdr:col>17</xdr:col>
                <xdr:colOff>228600</xdr:colOff>
                <xdr:row>18</xdr:row>
                <xdr:rowOff>57150</xdr:rowOff>
              </to>
            </anchor>
          </controlPr>
        </control>
      </mc:Choice>
      <mc:Fallback>
        <control shapeId="7172" r:id="rId27" name="Control 4"/>
      </mc:Fallback>
    </mc:AlternateContent>
    <mc:AlternateContent xmlns:mc="http://schemas.openxmlformats.org/markup-compatibility/2006">
      <mc:Choice Requires="x14">
        <control shapeId="7171" r:id="rId29" name="Control 3">
          <controlPr defaultSize="0" r:id="rId5">
            <anchor moveWithCells="1">
              <from>
                <xdr:col>16</xdr:col>
                <xdr:colOff>0</xdr:colOff>
                <xdr:row>17</xdr:row>
                <xdr:rowOff>0</xdr:rowOff>
              </from>
              <to>
                <xdr:col>17</xdr:col>
                <xdr:colOff>228600</xdr:colOff>
                <xdr:row>18</xdr:row>
                <xdr:rowOff>57150</xdr:rowOff>
              </to>
            </anchor>
          </controlPr>
        </control>
      </mc:Choice>
      <mc:Fallback>
        <control shapeId="7171" r:id="rId29" name="Control 3"/>
      </mc:Fallback>
    </mc:AlternateContent>
    <mc:AlternateContent xmlns:mc="http://schemas.openxmlformats.org/markup-compatibility/2006">
      <mc:Choice Requires="x14">
        <control shapeId="7170" r:id="rId30" name="Control 2">
          <controlPr defaultSize="0" r:id="rId5">
            <anchor moveWithCells="1">
              <from>
                <xdr:col>16</xdr:col>
                <xdr:colOff>0</xdr:colOff>
                <xdr:row>17</xdr:row>
                <xdr:rowOff>0</xdr:rowOff>
              </from>
              <to>
                <xdr:col>17</xdr:col>
                <xdr:colOff>228600</xdr:colOff>
                <xdr:row>18</xdr:row>
                <xdr:rowOff>57150</xdr:rowOff>
              </to>
            </anchor>
          </controlPr>
        </control>
      </mc:Choice>
      <mc:Fallback>
        <control shapeId="7170" r:id="rId30" name="Control 2"/>
      </mc:Fallback>
    </mc:AlternateContent>
    <mc:AlternateContent xmlns:mc="http://schemas.openxmlformats.org/markup-compatibility/2006">
      <mc:Choice Requires="x14">
        <control shapeId="7169" r:id="rId31" name="Control 1">
          <controlPr defaultSize="0" r:id="rId5">
            <anchor moveWithCells="1">
              <from>
                <xdr:col>16</xdr:col>
                <xdr:colOff>0</xdr:colOff>
                <xdr:row>17</xdr:row>
                <xdr:rowOff>0</xdr:rowOff>
              </from>
              <to>
                <xdr:col>17</xdr:col>
                <xdr:colOff>228600</xdr:colOff>
                <xdr:row>18</xdr:row>
                <xdr:rowOff>57150</xdr:rowOff>
              </to>
            </anchor>
          </controlPr>
        </control>
      </mc:Choice>
      <mc:Fallback>
        <control shapeId="7169" r:id="rId31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zoomScale="87" zoomScaleNormal="87" workbookViewId="0">
      <selection activeCell="AG8" sqref="AG8"/>
    </sheetView>
  </sheetViews>
  <sheetFormatPr defaultRowHeight="14.25"/>
  <cols>
    <col min="1" max="1" width="8" style="50" customWidth="1"/>
    <col min="2" max="2" width="5.125" style="50" hidden="1" customWidth="1"/>
    <col min="3" max="3" width="5.375" style="50" hidden="1" customWidth="1"/>
    <col min="4" max="4" width="6" style="50" hidden="1" customWidth="1"/>
    <col min="5" max="6" width="7.625" style="50" customWidth="1"/>
    <col min="7" max="9" width="6.125" style="50" hidden="1" customWidth="1"/>
    <col min="10" max="11" width="7.625" style="50" customWidth="1"/>
    <col min="12" max="14" width="6.125" style="50" hidden="1" customWidth="1"/>
    <col min="15" max="16" width="7.625" style="50" customWidth="1"/>
    <col min="17" max="19" width="6.125" style="50" hidden="1" customWidth="1"/>
    <col min="20" max="21" width="7.625" style="50" customWidth="1"/>
    <col min="22" max="24" width="6.125" style="50" hidden="1" customWidth="1"/>
    <col min="25" max="26" width="7.625" style="50" customWidth="1"/>
    <col min="27" max="27" width="8.625" style="50" customWidth="1"/>
    <col min="28" max="28" width="8.625" style="52" customWidth="1"/>
    <col min="29" max="30" width="8.625" style="50" customWidth="1"/>
    <col min="31" max="16384" width="9" style="50"/>
  </cols>
  <sheetData>
    <row r="1" spans="1:35" ht="42" customHeight="1">
      <c r="A1" s="91" t="s">
        <v>122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5" ht="34.5" customHeight="1">
      <c r="A2" s="92" t="s">
        <v>0</v>
      </c>
      <c r="B2" s="92" t="s">
        <v>10</v>
      </c>
      <c r="C2" s="92"/>
      <c r="D2" s="92"/>
      <c r="E2" s="92"/>
      <c r="F2" s="92"/>
      <c r="G2" s="92" t="s">
        <v>11</v>
      </c>
      <c r="H2" s="92"/>
      <c r="I2" s="92"/>
      <c r="J2" s="92"/>
      <c r="K2" s="92"/>
      <c r="L2" s="92" t="s">
        <v>12</v>
      </c>
      <c r="M2" s="92"/>
      <c r="N2" s="92"/>
      <c r="O2" s="92"/>
      <c r="P2" s="92"/>
      <c r="Q2" s="92" t="s">
        <v>66</v>
      </c>
      <c r="R2" s="92"/>
      <c r="S2" s="92"/>
      <c r="T2" s="92"/>
      <c r="U2" s="92"/>
      <c r="V2" s="92" t="s">
        <v>67</v>
      </c>
      <c r="W2" s="92"/>
      <c r="X2" s="92"/>
      <c r="Y2" s="92"/>
      <c r="Z2" s="92"/>
      <c r="AA2" s="92" t="s">
        <v>13</v>
      </c>
      <c r="AB2" s="92" t="s">
        <v>14</v>
      </c>
      <c r="AC2" s="92" t="s">
        <v>15</v>
      </c>
      <c r="AD2" s="93" t="s">
        <v>16</v>
      </c>
    </row>
    <row r="3" spans="1:35" ht="39.75" customHeight="1">
      <c r="A3" s="92"/>
      <c r="B3" s="24" t="s">
        <v>17</v>
      </c>
      <c r="C3" s="24" t="s">
        <v>18</v>
      </c>
      <c r="D3" s="24" t="s">
        <v>19</v>
      </c>
      <c r="E3" s="24" t="s">
        <v>20</v>
      </c>
      <c r="F3" s="24" t="s">
        <v>21</v>
      </c>
      <c r="G3" s="24" t="s">
        <v>22</v>
      </c>
      <c r="H3" s="24" t="s">
        <v>18</v>
      </c>
      <c r="I3" s="24" t="s">
        <v>19</v>
      </c>
      <c r="J3" s="24" t="s">
        <v>20</v>
      </c>
      <c r="K3" s="24" t="s">
        <v>21</v>
      </c>
      <c r="L3" s="24" t="s">
        <v>22</v>
      </c>
      <c r="M3" s="24" t="s">
        <v>18</v>
      </c>
      <c r="N3" s="24" t="s">
        <v>19</v>
      </c>
      <c r="O3" s="24" t="s">
        <v>20</v>
      </c>
      <c r="P3" s="24" t="s">
        <v>21</v>
      </c>
      <c r="Q3" s="24" t="s">
        <v>22</v>
      </c>
      <c r="R3" s="24" t="s">
        <v>18</v>
      </c>
      <c r="S3" s="24" t="s">
        <v>19</v>
      </c>
      <c r="T3" s="24" t="s">
        <v>20</v>
      </c>
      <c r="U3" s="24" t="s">
        <v>21</v>
      </c>
      <c r="V3" s="24" t="s">
        <v>17</v>
      </c>
      <c r="W3" s="24" t="s">
        <v>18</v>
      </c>
      <c r="X3" s="24" t="s">
        <v>19</v>
      </c>
      <c r="Y3" s="24" t="s">
        <v>20</v>
      </c>
      <c r="Z3" s="24" t="s">
        <v>21</v>
      </c>
      <c r="AA3" s="92"/>
      <c r="AB3" s="92"/>
      <c r="AC3" s="92"/>
      <c r="AD3" s="93"/>
    </row>
    <row r="4" spans="1:35" ht="26.25" customHeight="1">
      <c r="A4" s="24" t="s">
        <v>23</v>
      </c>
      <c r="B4" s="53">
        <v>111</v>
      </c>
      <c r="C4" s="53">
        <v>107</v>
      </c>
      <c r="D4" s="53">
        <v>105</v>
      </c>
      <c r="E4" s="21">
        <f>(D4/B4)*100</f>
        <v>94.594594594594597</v>
      </c>
      <c r="F4" s="54">
        <v>0.23008849557522124</v>
      </c>
      <c r="G4" s="55">
        <v>91</v>
      </c>
      <c r="H4" s="55">
        <v>91</v>
      </c>
      <c r="I4" s="55">
        <v>90</v>
      </c>
      <c r="J4" s="21">
        <f>(I4/G4)*100</f>
        <v>98.901098901098905</v>
      </c>
      <c r="K4" s="54">
        <v>0.62831858407079644</v>
      </c>
      <c r="L4" s="4">
        <v>20</v>
      </c>
      <c r="M4" s="4">
        <v>20</v>
      </c>
      <c r="N4" s="4">
        <v>18</v>
      </c>
      <c r="O4" s="21">
        <f>(N4/L4)*100</f>
        <v>90</v>
      </c>
      <c r="P4" s="54">
        <v>4.4247787610619468E-2</v>
      </c>
      <c r="Q4" s="75">
        <v>21</v>
      </c>
      <c r="R4" s="75">
        <v>20</v>
      </c>
      <c r="S4" s="75">
        <v>20</v>
      </c>
      <c r="T4" s="21">
        <f>(S4/Q4)*100</f>
        <v>95.238095238095227</v>
      </c>
      <c r="U4" s="54">
        <v>6.1946902654867256E-2</v>
      </c>
      <c r="V4" s="4">
        <v>184</v>
      </c>
      <c r="W4" s="4">
        <v>184</v>
      </c>
      <c r="X4" s="4">
        <v>184</v>
      </c>
      <c r="Y4" s="21">
        <f t="shared" ref="Y4:Y9" si="0">(X4/V4)*100</f>
        <v>100</v>
      </c>
      <c r="Z4" s="54">
        <v>3.5398230088495575E-2</v>
      </c>
      <c r="AA4" s="21">
        <f>IF((ROUND(E4*F4+J4*K4+O4*P4+T4*U4+Y4*Z4,2)) &gt;100,100,(ROUND(E4*F4+J4*K4+O4*P4+T4*U4+Y4*Z4,2)))</f>
        <v>97.33</v>
      </c>
      <c r="AB4" s="56">
        <f>AA4*0.4</f>
        <v>38.932000000000002</v>
      </c>
      <c r="AC4" s="56">
        <v>1</v>
      </c>
      <c r="AD4" s="56">
        <f>AB4+AC4</f>
        <v>39.932000000000002</v>
      </c>
      <c r="AE4" s="51"/>
    </row>
    <row r="5" spans="1:35" ht="26.25" customHeight="1">
      <c r="A5" s="24" t="s">
        <v>24</v>
      </c>
      <c r="B5" s="53">
        <v>20</v>
      </c>
      <c r="C5" s="53">
        <v>20</v>
      </c>
      <c r="D5" s="53">
        <v>20</v>
      </c>
      <c r="E5" s="21">
        <f t="shared" ref="E5:E16" si="1">(D5/B5)*100</f>
        <v>100</v>
      </c>
      <c r="F5" s="54">
        <v>0.21212121212121213</v>
      </c>
      <c r="G5" s="55">
        <v>41</v>
      </c>
      <c r="H5" s="55">
        <v>41</v>
      </c>
      <c r="I5" s="55">
        <v>41</v>
      </c>
      <c r="J5" s="21">
        <f t="shared" ref="J5:J16" si="2">(I5/G5)*100</f>
        <v>100</v>
      </c>
      <c r="K5" s="54">
        <v>0.60606060606060608</v>
      </c>
      <c r="L5" s="4">
        <v>12</v>
      </c>
      <c r="M5" s="4">
        <v>12</v>
      </c>
      <c r="N5" s="4">
        <v>12</v>
      </c>
      <c r="O5" s="21">
        <f t="shared" ref="O5:O16" si="3">(N5/L5)*100</f>
        <v>100</v>
      </c>
      <c r="P5" s="54">
        <v>0.12121212121212122</v>
      </c>
      <c r="Q5" s="75">
        <v>6</v>
      </c>
      <c r="R5" s="75">
        <v>6</v>
      </c>
      <c r="S5" s="75">
        <v>6</v>
      </c>
      <c r="T5" s="21">
        <f t="shared" ref="T5:T16" si="4">(S5/Q5)*100</f>
        <v>100</v>
      </c>
      <c r="U5" s="54">
        <v>6.0606060606060608E-2</v>
      </c>
      <c r="V5" s="4"/>
      <c r="W5" s="4"/>
      <c r="X5" s="4"/>
      <c r="Y5" s="21"/>
      <c r="Z5" s="54">
        <v>0</v>
      </c>
      <c r="AA5" s="21">
        <f t="shared" ref="AA5:AA16" si="5">IF((ROUND(E5*F5+J5*K5+O5*P5+T5*U5+Y5*Z5,2)) &gt;100,100,(ROUND(E5*F5+J5*K5+O5*P5+T5*U5+Y5*Z5,2)))</f>
        <v>100</v>
      </c>
      <c r="AB5" s="56">
        <f t="shared" ref="AB5:AB16" si="6">AA5*0.4</f>
        <v>40</v>
      </c>
      <c r="AC5" s="56">
        <v>1</v>
      </c>
      <c r="AD5" s="56">
        <f t="shared" ref="AD5:AD16" si="7">AB5+AC5</f>
        <v>41</v>
      </c>
      <c r="AE5" s="51"/>
    </row>
    <row r="6" spans="1:35" ht="26.25" customHeight="1">
      <c r="A6" s="24" t="s">
        <v>25</v>
      </c>
      <c r="B6" s="53">
        <v>77</v>
      </c>
      <c r="C6" s="53">
        <v>77</v>
      </c>
      <c r="D6" s="53">
        <v>77</v>
      </c>
      <c r="E6" s="21">
        <f t="shared" si="1"/>
        <v>100</v>
      </c>
      <c r="F6" s="54">
        <v>0.24074074074074073</v>
      </c>
      <c r="G6" s="55">
        <v>78</v>
      </c>
      <c r="H6" s="55">
        <v>78</v>
      </c>
      <c r="I6" s="55">
        <v>78</v>
      </c>
      <c r="J6" s="21">
        <f t="shared" si="2"/>
        <v>100</v>
      </c>
      <c r="K6" s="54">
        <v>0.62962962962962965</v>
      </c>
      <c r="L6" s="4">
        <v>36</v>
      </c>
      <c r="M6" s="4">
        <v>36</v>
      </c>
      <c r="N6" s="4">
        <v>35</v>
      </c>
      <c r="O6" s="21">
        <f t="shared" si="3"/>
        <v>97.222222222222214</v>
      </c>
      <c r="P6" s="54">
        <v>9.2592592592592587E-2</v>
      </c>
      <c r="Q6" s="75">
        <v>12</v>
      </c>
      <c r="R6" s="75">
        <v>12</v>
      </c>
      <c r="S6" s="75">
        <v>12</v>
      </c>
      <c r="T6" s="21">
        <f t="shared" si="4"/>
        <v>100</v>
      </c>
      <c r="U6" s="54">
        <v>3.7037037037037035E-2</v>
      </c>
      <c r="V6" s="4"/>
      <c r="W6" s="4"/>
      <c r="X6" s="4"/>
      <c r="Y6" s="21"/>
      <c r="Z6" s="54">
        <v>0</v>
      </c>
      <c r="AA6" s="21">
        <f t="shared" si="5"/>
        <v>99.74</v>
      </c>
      <c r="AB6" s="56">
        <f t="shared" si="6"/>
        <v>39.896000000000001</v>
      </c>
      <c r="AC6" s="56">
        <v>1</v>
      </c>
      <c r="AD6" s="56">
        <f t="shared" si="7"/>
        <v>40.896000000000001</v>
      </c>
      <c r="AE6" s="51"/>
    </row>
    <row r="7" spans="1:35" ht="26.25" customHeight="1">
      <c r="A7" s="24" t="s">
        <v>26</v>
      </c>
      <c r="B7" s="53">
        <v>78</v>
      </c>
      <c r="C7" s="53">
        <v>77</v>
      </c>
      <c r="D7" s="53">
        <v>76</v>
      </c>
      <c r="E7" s="21">
        <f t="shared" si="1"/>
        <v>97.435897435897431</v>
      </c>
      <c r="F7" s="54">
        <v>0.27027027027027029</v>
      </c>
      <c r="G7" s="55">
        <v>64</v>
      </c>
      <c r="H7" s="55">
        <v>64</v>
      </c>
      <c r="I7" s="55">
        <v>64</v>
      </c>
      <c r="J7" s="21">
        <f t="shared" si="2"/>
        <v>100</v>
      </c>
      <c r="K7" s="54">
        <v>0.64864864864864868</v>
      </c>
      <c r="L7" s="4">
        <v>12</v>
      </c>
      <c r="M7" s="4">
        <v>12</v>
      </c>
      <c r="N7" s="4">
        <v>10</v>
      </c>
      <c r="O7" s="21">
        <f t="shared" si="3"/>
        <v>83.333333333333343</v>
      </c>
      <c r="P7" s="54">
        <v>4.0540540540540543E-2</v>
      </c>
      <c r="Q7" s="75">
        <v>6</v>
      </c>
      <c r="R7" s="75">
        <v>5</v>
      </c>
      <c r="S7" s="75">
        <v>5</v>
      </c>
      <c r="T7" s="21">
        <f t="shared" si="4"/>
        <v>83.333333333333343</v>
      </c>
      <c r="U7" s="54">
        <v>2.7027027027027029E-2</v>
      </c>
      <c r="V7" s="4">
        <v>46</v>
      </c>
      <c r="W7" s="4">
        <v>46</v>
      </c>
      <c r="X7" s="4">
        <v>46</v>
      </c>
      <c r="Y7" s="21">
        <f t="shared" si="0"/>
        <v>100</v>
      </c>
      <c r="Z7" s="54">
        <v>1.3513513513513514E-2</v>
      </c>
      <c r="AA7" s="21">
        <f t="shared" si="5"/>
        <v>98.18</v>
      </c>
      <c r="AB7" s="56">
        <f t="shared" si="6"/>
        <v>39.272000000000006</v>
      </c>
      <c r="AC7" s="56">
        <v>1</v>
      </c>
      <c r="AD7" s="56">
        <f t="shared" si="7"/>
        <v>40.272000000000006</v>
      </c>
      <c r="AE7" s="51"/>
    </row>
    <row r="8" spans="1:35" ht="26.25" customHeight="1">
      <c r="A8" s="24" t="s">
        <v>27</v>
      </c>
      <c r="B8" s="53">
        <v>56</v>
      </c>
      <c r="C8" s="53">
        <v>56</v>
      </c>
      <c r="D8" s="53">
        <v>56</v>
      </c>
      <c r="E8" s="21">
        <f t="shared" si="1"/>
        <v>100</v>
      </c>
      <c r="F8" s="54">
        <v>0.22641509433962265</v>
      </c>
      <c r="G8" s="55">
        <v>122</v>
      </c>
      <c r="H8" s="55">
        <v>122</v>
      </c>
      <c r="I8" s="55">
        <v>122</v>
      </c>
      <c r="J8" s="21">
        <f>(I8/G8)*100</f>
        <v>100</v>
      </c>
      <c r="K8" s="54">
        <v>0.64150943396226412</v>
      </c>
      <c r="L8" s="4">
        <v>36</v>
      </c>
      <c r="M8" s="4">
        <v>36</v>
      </c>
      <c r="N8" s="4">
        <v>36</v>
      </c>
      <c r="O8" s="21">
        <f t="shared" si="3"/>
        <v>100</v>
      </c>
      <c r="P8" s="54">
        <v>9.4339622641509441E-2</v>
      </c>
      <c r="Q8" s="75">
        <v>9</v>
      </c>
      <c r="R8" s="75">
        <v>9</v>
      </c>
      <c r="S8" s="75">
        <v>9</v>
      </c>
      <c r="T8" s="21">
        <f t="shared" si="4"/>
        <v>100</v>
      </c>
      <c r="U8" s="54">
        <v>3.7735849056603772E-2</v>
      </c>
      <c r="V8" s="4"/>
      <c r="W8" s="4"/>
      <c r="X8" s="4"/>
      <c r="Y8" s="21"/>
      <c r="Z8" s="54">
        <v>0</v>
      </c>
      <c r="AA8" s="21">
        <f t="shared" si="5"/>
        <v>100</v>
      </c>
      <c r="AB8" s="56">
        <f t="shared" si="6"/>
        <v>40</v>
      </c>
      <c r="AC8" s="56">
        <v>1</v>
      </c>
      <c r="AD8" s="56">
        <f t="shared" si="7"/>
        <v>41</v>
      </c>
      <c r="AE8" s="51"/>
    </row>
    <row r="9" spans="1:35" ht="26.25" customHeight="1">
      <c r="A9" s="24" t="s">
        <v>28</v>
      </c>
      <c r="B9" s="53">
        <v>63</v>
      </c>
      <c r="C9" s="53">
        <v>63</v>
      </c>
      <c r="D9" s="53">
        <v>62</v>
      </c>
      <c r="E9" s="21">
        <f t="shared" si="1"/>
        <v>98.412698412698404</v>
      </c>
      <c r="F9" s="54">
        <v>0.1111111111111111</v>
      </c>
      <c r="G9" s="55">
        <v>75</v>
      </c>
      <c r="H9" s="55">
        <v>75</v>
      </c>
      <c r="I9" s="55">
        <v>75</v>
      </c>
      <c r="J9" s="21">
        <f>(I9/G9)*100</f>
        <v>100</v>
      </c>
      <c r="K9" s="54">
        <v>0.72222222222222221</v>
      </c>
      <c r="L9" s="4">
        <v>48</v>
      </c>
      <c r="M9" s="4">
        <v>47</v>
      </c>
      <c r="N9" s="4">
        <v>44</v>
      </c>
      <c r="O9" s="21">
        <f t="shared" si="3"/>
        <v>91.666666666666657</v>
      </c>
      <c r="P9" s="54">
        <v>0.13333333333333333</v>
      </c>
      <c r="Q9" s="75">
        <v>6</v>
      </c>
      <c r="R9" s="75">
        <v>6</v>
      </c>
      <c r="S9" s="75">
        <v>5</v>
      </c>
      <c r="T9" s="21">
        <f t="shared" si="4"/>
        <v>83.333333333333343</v>
      </c>
      <c r="U9" s="54">
        <v>2.2222222222222223E-2</v>
      </c>
      <c r="V9" s="4">
        <v>46</v>
      </c>
      <c r="W9" s="4">
        <v>46</v>
      </c>
      <c r="X9" s="4">
        <v>46</v>
      </c>
      <c r="Y9" s="21">
        <f t="shared" si="0"/>
        <v>100</v>
      </c>
      <c r="Z9" s="54">
        <v>1.1111111111111112E-2</v>
      </c>
      <c r="AA9" s="21">
        <f t="shared" si="5"/>
        <v>98.34</v>
      </c>
      <c r="AB9" s="56">
        <f t="shared" si="6"/>
        <v>39.336000000000006</v>
      </c>
      <c r="AC9" s="56">
        <v>1</v>
      </c>
      <c r="AD9" s="56">
        <f t="shared" si="7"/>
        <v>40.336000000000006</v>
      </c>
      <c r="AE9" s="51"/>
    </row>
    <row r="10" spans="1:35" ht="26.25" customHeight="1">
      <c r="A10" s="24" t="s">
        <v>29</v>
      </c>
      <c r="B10" s="53">
        <v>40</v>
      </c>
      <c r="C10" s="53">
        <v>40</v>
      </c>
      <c r="D10" s="53">
        <v>40</v>
      </c>
      <c r="E10" s="21">
        <f t="shared" si="1"/>
        <v>100</v>
      </c>
      <c r="F10" s="54">
        <v>0.23529411764705882</v>
      </c>
      <c r="G10" s="55">
        <v>42</v>
      </c>
      <c r="H10" s="55">
        <v>42</v>
      </c>
      <c r="I10" s="55">
        <v>42</v>
      </c>
      <c r="J10" s="21">
        <f>(I10/G10)*100</f>
        <v>100</v>
      </c>
      <c r="K10" s="54">
        <v>0.62745098039215685</v>
      </c>
      <c r="L10" s="4">
        <v>16</v>
      </c>
      <c r="M10" s="4">
        <v>16</v>
      </c>
      <c r="N10" s="4">
        <v>16</v>
      </c>
      <c r="O10" s="21">
        <f t="shared" si="3"/>
        <v>100</v>
      </c>
      <c r="P10" s="54">
        <v>7.8431372549019607E-2</v>
      </c>
      <c r="Q10" s="75">
        <v>9</v>
      </c>
      <c r="R10" s="75">
        <v>9</v>
      </c>
      <c r="S10" s="75">
        <v>9</v>
      </c>
      <c r="T10" s="21">
        <f t="shared" si="4"/>
        <v>100</v>
      </c>
      <c r="U10" s="54">
        <v>5.8823529411764705E-2</v>
      </c>
      <c r="V10" s="4"/>
      <c r="W10" s="4"/>
      <c r="X10" s="4"/>
      <c r="Y10" s="21"/>
      <c r="Z10" s="54">
        <v>0</v>
      </c>
      <c r="AA10" s="21">
        <f t="shared" si="5"/>
        <v>100</v>
      </c>
      <c r="AB10" s="56">
        <f t="shared" si="6"/>
        <v>40</v>
      </c>
      <c r="AC10" s="56">
        <v>1</v>
      </c>
      <c r="AD10" s="56">
        <f t="shared" si="7"/>
        <v>41</v>
      </c>
      <c r="AE10" s="51"/>
      <c r="AG10" s="50" t="s">
        <v>69</v>
      </c>
    </row>
    <row r="11" spans="1:35" ht="26.25" customHeight="1">
      <c r="A11" s="24" t="s">
        <v>30</v>
      </c>
      <c r="B11" s="53">
        <v>36</v>
      </c>
      <c r="C11" s="53">
        <v>36</v>
      </c>
      <c r="D11" s="53">
        <v>35</v>
      </c>
      <c r="E11" s="21">
        <f t="shared" si="1"/>
        <v>97.222222222222214</v>
      </c>
      <c r="F11" s="54">
        <v>0.16666666666666666</v>
      </c>
      <c r="G11" s="55">
        <v>60</v>
      </c>
      <c r="H11" s="55">
        <v>60</v>
      </c>
      <c r="I11" s="55">
        <v>60</v>
      </c>
      <c r="J11" s="21">
        <f t="shared" si="2"/>
        <v>100</v>
      </c>
      <c r="K11" s="54">
        <v>0.69696969696969702</v>
      </c>
      <c r="L11" s="4">
        <v>28</v>
      </c>
      <c r="M11" s="4">
        <v>27</v>
      </c>
      <c r="N11" s="4">
        <v>27</v>
      </c>
      <c r="O11" s="21">
        <f t="shared" si="3"/>
        <v>96.428571428571431</v>
      </c>
      <c r="P11" s="54">
        <v>0.10606060606060606</v>
      </c>
      <c r="Q11" s="75">
        <v>6</v>
      </c>
      <c r="R11" s="75">
        <v>6</v>
      </c>
      <c r="S11" s="75">
        <v>6</v>
      </c>
      <c r="T11" s="21">
        <f t="shared" si="4"/>
        <v>100</v>
      </c>
      <c r="U11" s="54">
        <v>3.0303030303030304E-2</v>
      </c>
      <c r="V11" s="4"/>
      <c r="W11" s="4"/>
      <c r="X11" s="4"/>
      <c r="Y11" s="21"/>
      <c r="Z11" s="54">
        <v>0</v>
      </c>
      <c r="AA11" s="21">
        <f t="shared" si="5"/>
        <v>99.16</v>
      </c>
      <c r="AB11" s="56">
        <f t="shared" si="6"/>
        <v>39.664000000000001</v>
      </c>
      <c r="AC11" s="56">
        <v>1</v>
      </c>
      <c r="AD11" s="56">
        <f t="shared" si="7"/>
        <v>40.664000000000001</v>
      </c>
      <c r="AE11" s="51"/>
    </row>
    <row r="12" spans="1:35" ht="26.25" customHeight="1">
      <c r="A12" s="24" t="s">
        <v>31</v>
      </c>
      <c r="B12" s="53">
        <v>45</v>
      </c>
      <c r="C12" s="53">
        <v>45</v>
      </c>
      <c r="D12" s="53">
        <v>43</v>
      </c>
      <c r="E12" s="21">
        <f t="shared" si="1"/>
        <v>95.555555555555557</v>
      </c>
      <c r="F12" s="54">
        <v>0.20967741935483872</v>
      </c>
      <c r="G12" s="55">
        <v>71</v>
      </c>
      <c r="H12" s="55">
        <v>71</v>
      </c>
      <c r="I12" s="55">
        <v>71</v>
      </c>
      <c r="J12" s="21">
        <f>(I12/G12)*100</f>
        <v>100</v>
      </c>
      <c r="K12" s="54">
        <v>0.69354838709677424</v>
      </c>
      <c r="L12" s="4">
        <v>16</v>
      </c>
      <c r="M12" s="4">
        <v>16</v>
      </c>
      <c r="N12" s="4">
        <v>15</v>
      </c>
      <c r="O12" s="21">
        <f t="shared" si="3"/>
        <v>93.75</v>
      </c>
      <c r="P12" s="54">
        <v>6.4516129032258063E-2</v>
      </c>
      <c r="Q12" s="75">
        <v>6</v>
      </c>
      <c r="R12" s="75">
        <v>6</v>
      </c>
      <c r="S12" s="75">
        <v>5</v>
      </c>
      <c r="T12" s="21">
        <f t="shared" si="4"/>
        <v>83.333333333333343</v>
      </c>
      <c r="U12" s="54">
        <v>3.2258064516129031E-2</v>
      </c>
      <c r="V12" s="4"/>
      <c r="W12" s="4"/>
      <c r="X12" s="4"/>
      <c r="Y12" s="21"/>
      <c r="Z12" s="54">
        <v>0</v>
      </c>
      <c r="AA12" s="21">
        <f t="shared" si="5"/>
        <v>98.13</v>
      </c>
      <c r="AB12" s="56">
        <f t="shared" si="6"/>
        <v>39.252000000000002</v>
      </c>
      <c r="AC12" s="56">
        <v>1</v>
      </c>
      <c r="AD12" s="56">
        <f t="shared" si="7"/>
        <v>40.252000000000002</v>
      </c>
      <c r="AE12" s="51"/>
    </row>
    <row r="13" spans="1:35" ht="26.25" customHeight="1">
      <c r="A13" s="24" t="s">
        <v>32</v>
      </c>
      <c r="B13" s="53">
        <v>61</v>
      </c>
      <c r="C13" s="53">
        <v>61</v>
      </c>
      <c r="D13" s="53">
        <v>61</v>
      </c>
      <c r="E13" s="21">
        <f t="shared" si="1"/>
        <v>100</v>
      </c>
      <c r="F13" s="54">
        <v>0.25396825396825395</v>
      </c>
      <c r="G13" s="55">
        <v>45</v>
      </c>
      <c r="H13" s="55">
        <v>45</v>
      </c>
      <c r="I13" s="55">
        <v>45</v>
      </c>
      <c r="J13" s="21">
        <f t="shared" si="2"/>
        <v>100</v>
      </c>
      <c r="K13" s="54">
        <v>0.5714285714285714</v>
      </c>
      <c r="L13" s="4">
        <v>32</v>
      </c>
      <c r="M13" s="4">
        <v>32</v>
      </c>
      <c r="N13" s="4">
        <v>32</v>
      </c>
      <c r="O13" s="21">
        <f t="shared" si="3"/>
        <v>100</v>
      </c>
      <c r="P13" s="54">
        <v>0.14285714285714285</v>
      </c>
      <c r="Q13" s="75">
        <v>3</v>
      </c>
      <c r="R13" s="75">
        <v>3</v>
      </c>
      <c r="S13" s="75">
        <v>3</v>
      </c>
      <c r="T13" s="21">
        <f t="shared" si="4"/>
        <v>100</v>
      </c>
      <c r="U13" s="54">
        <v>1.5873015873015872E-2</v>
      </c>
      <c r="V13" s="4">
        <v>46</v>
      </c>
      <c r="W13" s="4">
        <v>46</v>
      </c>
      <c r="X13" s="4">
        <v>46</v>
      </c>
      <c r="Y13" s="21">
        <f>(X13/V13)*100</f>
        <v>100</v>
      </c>
      <c r="Z13" s="54">
        <v>1.5873015873015872E-2</v>
      </c>
      <c r="AA13" s="21">
        <f t="shared" si="5"/>
        <v>100</v>
      </c>
      <c r="AB13" s="56">
        <f t="shared" si="6"/>
        <v>40</v>
      </c>
      <c r="AC13" s="56">
        <v>1</v>
      </c>
      <c r="AD13" s="56">
        <f t="shared" si="7"/>
        <v>41</v>
      </c>
      <c r="AE13" s="51"/>
    </row>
    <row r="14" spans="1:35" ht="26.25" customHeight="1">
      <c r="A14" s="24" t="s">
        <v>9</v>
      </c>
      <c r="B14" s="53">
        <v>16</v>
      </c>
      <c r="C14" s="53">
        <v>16</v>
      </c>
      <c r="D14" s="53">
        <v>16</v>
      </c>
      <c r="E14" s="21">
        <f t="shared" si="1"/>
        <v>100</v>
      </c>
      <c r="F14" s="54">
        <v>0.14814814814814814</v>
      </c>
      <c r="G14" s="55">
        <v>25</v>
      </c>
      <c r="H14" s="55">
        <v>25</v>
      </c>
      <c r="I14" s="55">
        <v>25</v>
      </c>
      <c r="J14" s="21">
        <f t="shared" si="2"/>
        <v>100</v>
      </c>
      <c r="K14" s="54">
        <v>0.7407407407407407</v>
      </c>
      <c r="L14" s="4">
        <v>8</v>
      </c>
      <c r="M14" s="4">
        <v>8</v>
      </c>
      <c r="N14" s="4">
        <v>8</v>
      </c>
      <c r="O14" s="21">
        <f t="shared" si="3"/>
        <v>100</v>
      </c>
      <c r="P14" s="54">
        <v>7.407407407407407E-2</v>
      </c>
      <c r="Q14" s="75">
        <v>2</v>
      </c>
      <c r="R14" s="75">
        <v>3</v>
      </c>
      <c r="S14" s="75">
        <v>3</v>
      </c>
      <c r="T14" s="21">
        <f t="shared" si="4"/>
        <v>150</v>
      </c>
      <c r="U14" s="54">
        <v>3.7037037037037035E-2</v>
      </c>
      <c r="V14" s="4"/>
      <c r="W14" s="4"/>
      <c r="X14" s="4"/>
      <c r="Y14" s="21"/>
      <c r="Z14" s="54">
        <v>0</v>
      </c>
      <c r="AA14" s="21">
        <f t="shared" si="5"/>
        <v>100</v>
      </c>
      <c r="AB14" s="56">
        <f t="shared" si="6"/>
        <v>40</v>
      </c>
      <c r="AC14" s="56">
        <v>1</v>
      </c>
      <c r="AD14" s="56">
        <f t="shared" si="7"/>
        <v>41</v>
      </c>
      <c r="AE14" s="51"/>
      <c r="AF14" s="52"/>
      <c r="AG14" s="52"/>
      <c r="AH14" s="52"/>
      <c r="AI14" s="52"/>
    </row>
    <row r="15" spans="1:35" ht="26.25" customHeight="1">
      <c r="A15" s="58" t="s">
        <v>82</v>
      </c>
      <c r="B15" s="53">
        <v>8</v>
      </c>
      <c r="C15" s="53">
        <v>8</v>
      </c>
      <c r="D15" s="53">
        <v>8</v>
      </c>
      <c r="E15" s="21">
        <f t="shared" si="1"/>
        <v>100</v>
      </c>
      <c r="F15" s="54">
        <v>0.1111111111111111</v>
      </c>
      <c r="G15" s="55">
        <v>21</v>
      </c>
      <c r="H15" s="55">
        <v>21</v>
      </c>
      <c r="I15" s="55">
        <v>21</v>
      </c>
      <c r="J15" s="21">
        <f t="shared" si="2"/>
        <v>100</v>
      </c>
      <c r="K15" s="54">
        <v>0.77777777777777779</v>
      </c>
      <c r="L15" s="4">
        <v>8</v>
      </c>
      <c r="M15" s="4">
        <v>6</v>
      </c>
      <c r="N15" s="4">
        <v>6</v>
      </c>
      <c r="O15" s="21">
        <f t="shared" si="3"/>
        <v>75</v>
      </c>
      <c r="P15" s="54">
        <v>7.407407407407407E-2</v>
      </c>
      <c r="Q15" s="75">
        <v>3</v>
      </c>
      <c r="R15" s="75">
        <v>3</v>
      </c>
      <c r="S15" s="75">
        <v>3</v>
      </c>
      <c r="T15" s="21">
        <f t="shared" si="4"/>
        <v>100</v>
      </c>
      <c r="U15" s="54">
        <v>3.7037037037037035E-2</v>
      </c>
      <c r="V15" s="4"/>
      <c r="W15" s="4"/>
      <c r="X15" s="4"/>
      <c r="Y15" s="21"/>
      <c r="Z15" s="54">
        <v>0</v>
      </c>
      <c r="AA15" s="21">
        <f t="shared" si="5"/>
        <v>98.15</v>
      </c>
      <c r="AB15" s="56">
        <f t="shared" si="6"/>
        <v>39.260000000000005</v>
      </c>
      <c r="AC15" s="56">
        <v>1</v>
      </c>
      <c r="AD15" s="56">
        <f t="shared" si="7"/>
        <v>40.260000000000005</v>
      </c>
      <c r="AE15" s="51"/>
      <c r="AF15" s="52"/>
      <c r="AG15" s="52"/>
      <c r="AH15" s="52"/>
      <c r="AI15" s="52"/>
    </row>
    <row r="16" spans="1:35" ht="26.25" customHeight="1">
      <c r="A16" s="4" t="s">
        <v>90</v>
      </c>
      <c r="B16" s="57">
        <f>SUM(B4:B15)</f>
        <v>611</v>
      </c>
      <c r="C16" s="57">
        <f t="shared" ref="C16:D16" si="8">SUM(C4:C15)</f>
        <v>606</v>
      </c>
      <c r="D16" s="57">
        <f t="shared" si="8"/>
        <v>599</v>
      </c>
      <c r="E16" s="21">
        <f t="shared" si="1"/>
        <v>98.036006546644856</v>
      </c>
      <c r="F16" s="54">
        <v>0.20697954271961491</v>
      </c>
      <c r="G16" s="24">
        <f>SUM(G4:G15)</f>
        <v>735</v>
      </c>
      <c r="H16" s="63">
        <f t="shared" ref="H16:I16" si="9">SUM(H4:H15)</f>
        <v>735</v>
      </c>
      <c r="I16" s="63">
        <f t="shared" si="9"/>
        <v>734</v>
      </c>
      <c r="J16" s="21">
        <f t="shared" si="2"/>
        <v>99.863945578231295</v>
      </c>
      <c r="K16" s="54">
        <v>0.64741275571600476</v>
      </c>
      <c r="L16" s="24">
        <f>SUM(L4:L15)</f>
        <v>272</v>
      </c>
      <c r="M16" s="63">
        <f t="shared" ref="M16:N16" si="10">SUM(M4:M15)</f>
        <v>268</v>
      </c>
      <c r="N16" s="63">
        <f t="shared" si="10"/>
        <v>259</v>
      </c>
      <c r="O16" s="21">
        <f t="shared" si="3"/>
        <v>95.220588235294116</v>
      </c>
      <c r="P16" s="54">
        <v>9.9879663056558363E-2</v>
      </c>
      <c r="Q16" s="24">
        <f>SUM(Q4:Q15)</f>
        <v>89</v>
      </c>
      <c r="R16" s="63">
        <f t="shared" ref="R16:S16" si="11">SUM(R4:R15)</f>
        <v>88</v>
      </c>
      <c r="S16" s="63">
        <f t="shared" si="11"/>
        <v>86</v>
      </c>
      <c r="T16" s="21">
        <f t="shared" si="4"/>
        <v>96.629213483146074</v>
      </c>
      <c r="U16" s="54">
        <v>3.7304452466907341E-2</v>
      </c>
      <c r="V16" s="24">
        <f>SUM(V4:V15)</f>
        <v>322</v>
      </c>
      <c r="W16" s="63">
        <f t="shared" ref="W16:X16" si="12">SUM(W4:W15)</f>
        <v>322</v>
      </c>
      <c r="X16" s="63">
        <f t="shared" si="12"/>
        <v>322</v>
      </c>
      <c r="Y16" s="21">
        <f>(X16/V16)*100</f>
        <v>100</v>
      </c>
      <c r="Z16" s="54">
        <v>8.4235860409145602E-3</v>
      </c>
      <c r="AA16" s="21">
        <f t="shared" si="5"/>
        <v>98.9</v>
      </c>
      <c r="AB16" s="56">
        <f t="shared" si="6"/>
        <v>39.56</v>
      </c>
      <c r="AC16" s="56">
        <v>1</v>
      </c>
      <c r="AD16" s="56">
        <f t="shared" si="7"/>
        <v>40.56</v>
      </c>
      <c r="AE16" s="51"/>
      <c r="AF16" s="52"/>
      <c r="AG16" s="52"/>
      <c r="AH16" s="52"/>
      <c r="AI16" s="52"/>
    </row>
    <row r="17" spans="32:35">
      <c r="AF17" s="52"/>
      <c r="AG17" s="52"/>
      <c r="AH17" s="52"/>
      <c r="AI17" s="52"/>
    </row>
  </sheetData>
  <mergeCells count="11">
    <mergeCell ref="A1:AD1"/>
    <mergeCell ref="A2:A3"/>
    <mergeCell ref="B2:F2"/>
    <mergeCell ref="G2:K2"/>
    <mergeCell ref="L2:P2"/>
    <mergeCell ref="Q2:U2"/>
    <mergeCell ref="V2:Z2"/>
    <mergeCell ref="AA2:AA3"/>
    <mergeCell ref="AB2:AB3"/>
    <mergeCell ref="AC2:AC3"/>
    <mergeCell ref="AD2:AD3"/>
  </mergeCells>
  <phoneticPr fontId="26" type="noConversion"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pane ySplit="4" topLeftCell="A5" activePane="bottomLeft" state="frozen"/>
      <selection pane="bottomLeft" activeCell="Q14" sqref="Q14"/>
    </sheetView>
  </sheetViews>
  <sheetFormatPr defaultRowHeight="14.25"/>
  <cols>
    <col min="1" max="1" width="6.625" style="2" customWidth="1"/>
    <col min="2" max="2" width="6" style="2" customWidth="1"/>
    <col min="3" max="3" width="6.125" style="2" customWidth="1"/>
    <col min="4" max="5" width="6.125" style="28" customWidth="1"/>
    <col min="6" max="6" width="7.75" style="2" customWidth="1"/>
    <col min="7" max="7" width="6.625" style="2" customWidth="1"/>
    <col min="8" max="8" width="6.5" style="2" customWidth="1"/>
    <col min="9" max="9" width="9.25" style="2" customWidth="1"/>
    <col min="10" max="10" width="8.75" style="2" customWidth="1"/>
    <col min="11" max="11" width="9.25" style="2" customWidth="1"/>
    <col min="12" max="12" width="9.5" customWidth="1"/>
    <col min="13" max="13" width="10.125" customWidth="1"/>
    <col min="14" max="14" width="13.375" customWidth="1"/>
    <col min="15" max="15" width="8.75" customWidth="1"/>
  </cols>
  <sheetData>
    <row r="1" spans="1:18" ht="36" customHeight="1">
      <c r="A1" s="80" t="s">
        <v>118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8" s="1" customFormat="1" ht="25.5" customHeight="1">
      <c r="A2" s="95" t="s">
        <v>0</v>
      </c>
      <c r="B2" s="94" t="s">
        <v>88</v>
      </c>
      <c r="C2" s="95"/>
      <c r="D2" s="95"/>
      <c r="E2" s="95"/>
      <c r="F2" s="95"/>
      <c r="G2" s="95" t="s">
        <v>34</v>
      </c>
      <c r="H2" s="95"/>
      <c r="I2" s="95"/>
      <c r="J2" s="95"/>
      <c r="K2" s="95"/>
      <c r="L2" s="96" t="s">
        <v>35</v>
      </c>
      <c r="M2" s="96"/>
      <c r="N2" s="96"/>
      <c r="O2" s="93" t="s">
        <v>85</v>
      </c>
    </row>
    <row r="3" spans="1:18" s="1" customFormat="1" ht="25.5" customHeight="1">
      <c r="A3" s="95"/>
      <c r="B3" s="25" t="s">
        <v>36</v>
      </c>
      <c r="C3" s="25" t="s">
        <v>37</v>
      </c>
      <c r="D3" s="59" t="s">
        <v>84</v>
      </c>
      <c r="E3" s="59" t="s">
        <v>86</v>
      </c>
      <c r="F3" s="59" t="s">
        <v>87</v>
      </c>
      <c r="G3" s="25" t="s">
        <v>38</v>
      </c>
      <c r="H3" s="25" t="s">
        <v>39</v>
      </c>
      <c r="I3" s="16" t="s">
        <v>40</v>
      </c>
      <c r="J3" s="25" t="s">
        <v>41</v>
      </c>
      <c r="K3" s="25" t="s">
        <v>20</v>
      </c>
      <c r="L3" s="26" t="s">
        <v>42</v>
      </c>
      <c r="M3" s="26" t="s">
        <v>43</v>
      </c>
      <c r="N3" s="26" t="s">
        <v>44</v>
      </c>
      <c r="O3" s="93"/>
    </row>
    <row r="4" spans="1:18" s="3" customFormat="1" ht="25.5" customHeight="1">
      <c r="A4" s="26" t="s">
        <v>33</v>
      </c>
      <c r="B4" s="109">
        <v>28</v>
      </c>
      <c r="C4" s="109">
        <v>197</v>
      </c>
      <c r="D4" s="109">
        <v>2192.11</v>
      </c>
      <c r="E4" s="109">
        <v>19.922999999999998</v>
      </c>
      <c r="F4" s="110">
        <v>1</v>
      </c>
      <c r="G4" s="107">
        <v>5766</v>
      </c>
      <c r="H4" s="107">
        <v>5762</v>
      </c>
      <c r="I4" s="107">
        <v>5757</v>
      </c>
      <c r="J4" s="108">
        <v>0.99929999999999997</v>
      </c>
      <c r="K4" s="108">
        <v>0.99839999999999995</v>
      </c>
      <c r="L4" s="78" t="s">
        <v>99</v>
      </c>
      <c r="M4" s="78" t="s">
        <v>99</v>
      </c>
      <c r="N4" s="78"/>
      <c r="O4" s="79" t="s">
        <v>99</v>
      </c>
      <c r="Q4" s="5"/>
      <c r="R4" s="5"/>
    </row>
    <row r="5" spans="1:18" ht="25.5" customHeight="1">
      <c r="A5" s="25" t="s">
        <v>23</v>
      </c>
      <c r="B5" s="67">
        <v>8</v>
      </c>
      <c r="C5" s="77">
        <v>89</v>
      </c>
      <c r="D5" s="77">
        <v>1135.96</v>
      </c>
      <c r="E5" s="77">
        <v>13.172000000000001</v>
      </c>
      <c r="F5" s="61">
        <v>1</v>
      </c>
      <c r="G5" s="77">
        <v>2662</v>
      </c>
      <c r="H5" s="77">
        <v>2662</v>
      </c>
      <c r="I5" s="77">
        <v>2662</v>
      </c>
      <c r="J5" s="6">
        <v>1</v>
      </c>
      <c r="K5" s="6">
        <v>1</v>
      </c>
      <c r="L5" s="7">
        <v>5</v>
      </c>
      <c r="M5" s="7">
        <v>1</v>
      </c>
      <c r="N5" s="7">
        <v>4</v>
      </c>
      <c r="O5" s="7">
        <v>10</v>
      </c>
      <c r="Q5" s="5"/>
      <c r="R5" s="5"/>
    </row>
    <row r="6" spans="1:18" ht="25.5" customHeight="1">
      <c r="A6" s="25" t="s">
        <v>24</v>
      </c>
      <c r="B6" s="76">
        <v>1</v>
      </c>
      <c r="C6" s="76">
        <v>1</v>
      </c>
      <c r="D6" s="76">
        <v>34.979999999999997</v>
      </c>
      <c r="E6" s="76">
        <v>4.0000000000000001E-3</v>
      </c>
      <c r="F6" s="61">
        <v>1.2999999999999999E-2</v>
      </c>
      <c r="G6" s="76">
        <v>31</v>
      </c>
      <c r="H6" s="76">
        <v>31</v>
      </c>
      <c r="I6" s="76">
        <v>31</v>
      </c>
      <c r="J6" s="22">
        <v>1</v>
      </c>
      <c r="K6" s="22">
        <v>1</v>
      </c>
      <c r="L6" s="23">
        <v>7.0000000000000007E-2</v>
      </c>
      <c r="M6" s="23">
        <v>1</v>
      </c>
      <c r="N6" s="23">
        <v>4</v>
      </c>
      <c r="O6" s="23">
        <v>5.07</v>
      </c>
      <c r="Q6" s="5"/>
      <c r="R6" s="5"/>
    </row>
    <row r="7" spans="1:18" ht="25.5" customHeight="1">
      <c r="A7" s="25" t="s">
        <v>25</v>
      </c>
      <c r="B7" s="76">
        <v>4</v>
      </c>
      <c r="C7" s="76">
        <v>68</v>
      </c>
      <c r="D7" s="76">
        <v>216.83</v>
      </c>
      <c r="E7" s="76">
        <v>1.994</v>
      </c>
      <c r="F7" s="61">
        <v>1</v>
      </c>
      <c r="G7" s="76">
        <v>2046</v>
      </c>
      <c r="H7" s="76">
        <v>2042</v>
      </c>
      <c r="I7" s="76">
        <v>2041</v>
      </c>
      <c r="J7" s="6">
        <v>0.998</v>
      </c>
      <c r="K7" s="6">
        <v>0.99760000000000004</v>
      </c>
      <c r="L7" s="23">
        <v>5</v>
      </c>
      <c r="M7" s="23">
        <v>1</v>
      </c>
      <c r="N7" s="23">
        <v>3.99</v>
      </c>
      <c r="O7" s="23">
        <v>9.99</v>
      </c>
      <c r="Q7" s="5"/>
      <c r="R7" s="5"/>
    </row>
    <row r="8" spans="1:18" ht="25.5" customHeight="1">
      <c r="A8" s="25" t="s">
        <v>26</v>
      </c>
      <c r="B8" s="77">
        <v>1</v>
      </c>
      <c r="C8" s="77">
        <v>1</v>
      </c>
      <c r="D8" s="77">
        <v>167.99</v>
      </c>
      <c r="E8" s="77">
        <v>0.45600000000000002</v>
      </c>
      <c r="F8" s="61">
        <v>0.33900000000000002</v>
      </c>
      <c r="G8" s="77">
        <v>31</v>
      </c>
      <c r="H8" s="77">
        <v>31</v>
      </c>
      <c r="I8" s="77">
        <v>31</v>
      </c>
      <c r="J8" s="6">
        <v>1</v>
      </c>
      <c r="K8" s="6">
        <v>1</v>
      </c>
      <c r="L8" s="7">
        <v>1.69</v>
      </c>
      <c r="M8" s="7">
        <v>1</v>
      </c>
      <c r="N8" s="7">
        <v>4</v>
      </c>
      <c r="O8" s="7">
        <v>6.69</v>
      </c>
      <c r="Q8" s="5"/>
      <c r="R8" s="5"/>
    </row>
    <row r="9" spans="1:18" ht="25.5" customHeight="1">
      <c r="A9" s="25" t="s">
        <v>27</v>
      </c>
      <c r="B9" s="77">
        <v>3</v>
      </c>
      <c r="C9" s="77">
        <v>7</v>
      </c>
      <c r="D9" s="77">
        <v>162.66999999999999</v>
      </c>
      <c r="E9" s="77">
        <v>0.22</v>
      </c>
      <c r="F9" s="61">
        <v>0.16900000000000001</v>
      </c>
      <c r="G9" s="77">
        <v>44</v>
      </c>
      <c r="H9" s="77">
        <v>44</v>
      </c>
      <c r="I9" s="77">
        <v>44</v>
      </c>
      <c r="J9" s="6">
        <v>1</v>
      </c>
      <c r="K9" s="6">
        <v>1</v>
      </c>
      <c r="L9" s="7">
        <v>0.85</v>
      </c>
      <c r="M9" s="7">
        <v>1</v>
      </c>
      <c r="N9" s="7">
        <v>4</v>
      </c>
      <c r="O9" s="7">
        <v>5.85</v>
      </c>
      <c r="Q9" s="5"/>
      <c r="R9" s="5"/>
    </row>
    <row r="10" spans="1:18" ht="25.5" customHeight="1">
      <c r="A10" s="25" t="s">
        <v>28</v>
      </c>
      <c r="B10" s="77">
        <v>3</v>
      </c>
      <c r="C10" s="77">
        <v>10</v>
      </c>
      <c r="D10" s="77">
        <v>110.92</v>
      </c>
      <c r="E10" s="77">
        <v>0.96</v>
      </c>
      <c r="F10" s="61">
        <v>1</v>
      </c>
      <c r="G10" s="77">
        <v>309</v>
      </c>
      <c r="H10" s="77">
        <v>309</v>
      </c>
      <c r="I10" s="77">
        <v>309</v>
      </c>
      <c r="J10" s="6">
        <v>1</v>
      </c>
      <c r="K10" s="6">
        <v>1</v>
      </c>
      <c r="L10" s="7">
        <v>5</v>
      </c>
      <c r="M10" s="7">
        <v>1</v>
      </c>
      <c r="N10" s="7">
        <v>4</v>
      </c>
      <c r="O10" s="7">
        <v>10</v>
      </c>
      <c r="Q10" s="5"/>
      <c r="R10" s="5"/>
    </row>
    <row r="11" spans="1:18" ht="25.5" customHeight="1">
      <c r="A11" s="25" t="s">
        <v>29</v>
      </c>
      <c r="B11" s="77">
        <v>1</v>
      </c>
      <c r="C11" s="77">
        <v>1</v>
      </c>
      <c r="D11" s="77">
        <v>82.22</v>
      </c>
      <c r="E11" s="77">
        <v>0.36299999999999999</v>
      </c>
      <c r="F11" s="61">
        <v>0.55200000000000005</v>
      </c>
      <c r="G11" s="77">
        <v>31</v>
      </c>
      <c r="H11" s="77">
        <v>31</v>
      </c>
      <c r="I11" s="77">
        <v>31</v>
      </c>
      <c r="J11" s="6">
        <v>1</v>
      </c>
      <c r="K11" s="6">
        <v>1</v>
      </c>
      <c r="L11" s="7">
        <v>2.76</v>
      </c>
      <c r="M11" s="7">
        <v>1</v>
      </c>
      <c r="N11" s="7">
        <v>4</v>
      </c>
      <c r="O11" s="7">
        <v>7.76</v>
      </c>
      <c r="Q11" s="5"/>
      <c r="R11" s="5"/>
    </row>
    <row r="12" spans="1:18" ht="25.5" customHeight="1">
      <c r="A12" s="25" t="s">
        <v>30</v>
      </c>
      <c r="B12" s="77">
        <v>2</v>
      </c>
      <c r="C12" s="77">
        <v>2</v>
      </c>
      <c r="D12" s="77">
        <v>52.85</v>
      </c>
      <c r="E12" s="77">
        <v>0.155</v>
      </c>
      <c r="F12" s="61">
        <v>0.36699999999999999</v>
      </c>
      <c r="G12" s="77">
        <v>62</v>
      </c>
      <c r="H12" s="77">
        <v>62</v>
      </c>
      <c r="I12" s="77">
        <v>62</v>
      </c>
      <c r="J12" s="6">
        <v>1</v>
      </c>
      <c r="K12" s="6">
        <v>1</v>
      </c>
      <c r="L12" s="7">
        <v>1.84</v>
      </c>
      <c r="M12" s="7">
        <v>1</v>
      </c>
      <c r="N12" s="7">
        <v>4</v>
      </c>
      <c r="O12" s="7">
        <v>6.84</v>
      </c>
      <c r="Q12" s="5"/>
      <c r="R12" s="5"/>
    </row>
    <row r="13" spans="1:18" ht="25.5" customHeight="1">
      <c r="A13" s="25" t="s">
        <v>31</v>
      </c>
      <c r="B13" s="77">
        <v>2</v>
      </c>
      <c r="C13" s="77">
        <v>5</v>
      </c>
      <c r="D13" s="77">
        <v>79.430000000000007</v>
      </c>
      <c r="E13" s="77">
        <v>1.534</v>
      </c>
      <c r="F13" s="61">
        <v>1</v>
      </c>
      <c r="G13" s="77">
        <v>151</v>
      </c>
      <c r="H13" s="77">
        <v>151</v>
      </c>
      <c r="I13" s="77">
        <v>147</v>
      </c>
      <c r="J13" s="6">
        <v>1</v>
      </c>
      <c r="K13" s="6">
        <v>0.97350000000000003</v>
      </c>
      <c r="L13" s="7">
        <v>5</v>
      </c>
      <c r="M13" s="7">
        <v>1</v>
      </c>
      <c r="N13" s="7">
        <v>3.89</v>
      </c>
      <c r="O13" s="7">
        <v>9.89</v>
      </c>
      <c r="Q13" s="5"/>
      <c r="R13" s="5"/>
    </row>
    <row r="14" spans="1:18" ht="25.5" customHeight="1">
      <c r="A14" s="25" t="s">
        <v>32</v>
      </c>
      <c r="B14" s="77">
        <v>1</v>
      </c>
      <c r="C14" s="77">
        <v>3</v>
      </c>
      <c r="D14" s="77">
        <v>129.51</v>
      </c>
      <c r="E14" s="77">
        <v>0.74299999999999999</v>
      </c>
      <c r="F14" s="61">
        <v>0.71699999999999997</v>
      </c>
      <c r="G14" s="77">
        <v>93</v>
      </c>
      <c r="H14" s="77">
        <v>93</v>
      </c>
      <c r="I14" s="77">
        <v>93</v>
      </c>
      <c r="J14" s="6">
        <v>1</v>
      </c>
      <c r="K14" s="6">
        <v>1</v>
      </c>
      <c r="L14" s="7">
        <v>3.58</v>
      </c>
      <c r="M14" s="7">
        <v>1</v>
      </c>
      <c r="N14" s="7">
        <v>4</v>
      </c>
      <c r="O14" s="7">
        <v>8.58</v>
      </c>
      <c r="Q14" s="5"/>
      <c r="R14" s="5"/>
    </row>
    <row r="15" spans="1:18" ht="25.5" customHeight="1">
      <c r="A15" s="25" t="s">
        <v>65</v>
      </c>
      <c r="B15" s="77">
        <v>1</v>
      </c>
      <c r="C15" s="77">
        <v>6</v>
      </c>
      <c r="D15" s="77">
        <v>5.01</v>
      </c>
      <c r="E15" s="77">
        <v>6.3E-2</v>
      </c>
      <c r="F15" s="61">
        <v>1</v>
      </c>
      <c r="G15" s="77">
        <v>186</v>
      </c>
      <c r="H15" s="77">
        <v>186</v>
      </c>
      <c r="I15" s="77">
        <v>186</v>
      </c>
      <c r="J15" s="6">
        <v>1</v>
      </c>
      <c r="K15" s="6">
        <v>1</v>
      </c>
      <c r="L15" s="7">
        <v>5</v>
      </c>
      <c r="M15" s="7">
        <v>1</v>
      </c>
      <c r="N15" s="7">
        <v>4</v>
      </c>
      <c r="O15" s="7">
        <v>10</v>
      </c>
      <c r="Q15" s="5"/>
      <c r="R15" s="5"/>
    </row>
    <row r="16" spans="1:18" ht="25.5" customHeight="1">
      <c r="A16" s="59" t="s">
        <v>83</v>
      </c>
      <c r="B16" s="77">
        <v>1</v>
      </c>
      <c r="C16" s="77">
        <v>4</v>
      </c>
      <c r="D16" s="77">
        <v>13.74</v>
      </c>
      <c r="E16" s="77">
        <v>0.26</v>
      </c>
      <c r="F16" s="61">
        <v>1</v>
      </c>
      <c r="G16" s="77">
        <v>120</v>
      </c>
      <c r="H16" s="77">
        <v>120</v>
      </c>
      <c r="I16" s="77">
        <v>120</v>
      </c>
      <c r="J16" s="6">
        <v>1</v>
      </c>
      <c r="K16" s="6">
        <v>1</v>
      </c>
      <c r="L16" s="7">
        <v>5</v>
      </c>
      <c r="M16" s="7">
        <v>1</v>
      </c>
      <c r="N16" s="7">
        <v>4</v>
      </c>
      <c r="O16" s="7">
        <v>10</v>
      </c>
      <c r="Q16" s="5"/>
      <c r="R16" s="5"/>
    </row>
    <row r="17" spans="1:15">
      <c r="A17" s="15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</sheetData>
  <mergeCells count="6">
    <mergeCell ref="A1:O1"/>
    <mergeCell ref="B2:F2"/>
    <mergeCell ref="G2:K2"/>
    <mergeCell ref="L2:N2"/>
    <mergeCell ref="A2:A3"/>
    <mergeCell ref="O2:O3"/>
  </mergeCells>
  <phoneticPr fontId="30" type="noConversion"/>
  <printOptions horizontalCentered="1"/>
  <pageMargins left="0.74791666666666667" right="0.74791666666666667" top="0.98402777777777772" bottom="0.98402777777777772" header="0.51111111111111107" footer="0.51111111111111107"/>
  <pageSetup paperSize="9" firstPageNumber="42949631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P12" sqref="P12"/>
    </sheetView>
  </sheetViews>
  <sheetFormatPr defaultColWidth="9" defaultRowHeight="14.25"/>
  <cols>
    <col min="1" max="1" width="10.875" style="9" customWidth="1"/>
    <col min="2" max="2" width="14.875" style="9" customWidth="1"/>
    <col min="3" max="3" width="10.125" style="9" customWidth="1"/>
    <col min="4" max="6" width="8.875" style="9" customWidth="1"/>
    <col min="7" max="7" width="10.125" style="9" customWidth="1"/>
    <col min="8" max="12" width="5.25" style="9" customWidth="1"/>
    <col min="13" max="13" width="10.125" style="9" customWidth="1"/>
    <col min="14" max="14" width="13" style="9" customWidth="1"/>
    <col min="16" max="16" width="39.75" customWidth="1"/>
  </cols>
  <sheetData>
    <row r="1" spans="1:16" ht="46.5" customHeight="1">
      <c r="A1" s="97" t="s">
        <v>123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6" ht="30" customHeight="1">
      <c r="A2" s="98" t="s">
        <v>45</v>
      </c>
      <c r="B2" s="98" t="s">
        <v>46</v>
      </c>
      <c r="C2" s="98"/>
      <c r="D2" s="98" t="s">
        <v>47</v>
      </c>
      <c r="E2" s="98"/>
      <c r="F2" s="98"/>
      <c r="G2" s="98"/>
      <c r="H2" s="98" t="s">
        <v>48</v>
      </c>
      <c r="I2" s="98"/>
      <c r="J2" s="98"/>
      <c r="K2" s="98"/>
      <c r="L2" s="98"/>
      <c r="M2" s="98"/>
      <c r="N2" s="100" t="s">
        <v>16</v>
      </c>
    </row>
    <row r="3" spans="1:16" ht="30" customHeight="1">
      <c r="A3" s="98"/>
      <c r="B3" s="27" t="s">
        <v>49</v>
      </c>
      <c r="C3" s="27" t="s">
        <v>50</v>
      </c>
      <c r="D3" s="27" t="s">
        <v>51</v>
      </c>
      <c r="E3" s="27" t="s">
        <v>52</v>
      </c>
      <c r="F3" s="27" t="s">
        <v>53</v>
      </c>
      <c r="G3" s="27" t="s">
        <v>50</v>
      </c>
      <c r="H3" s="27" t="s">
        <v>54</v>
      </c>
      <c r="I3" s="27" t="s">
        <v>55</v>
      </c>
      <c r="J3" s="27" t="s">
        <v>56</v>
      </c>
      <c r="K3" s="27" t="s">
        <v>57</v>
      </c>
      <c r="L3" s="27" t="s">
        <v>58</v>
      </c>
      <c r="M3" s="27" t="s">
        <v>50</v>
      </c>
      <c r="N3" s="100"/>
    </row>
    <row r="4" spans="1:16" ht="24.75" customHeight="1">
      <c r="A4" s="27" t="s">
        <v>23</v>
      </c>
      <c r="B4" s="64" t="s">
        <v>125</v>
      </c>
      <c r="C4" s="8">
        <v>10</v>
      </c>
      <c r="D4" s="12"/>
      <c r="E4" s="12"/>
      <c r="F4" s="12"/>
      <c r="G4" s="13">
        <f>SUM(D4:F4)</f>
        <v>0</v>
      </c>
      <c r="H4" s="8">
        <v>1</v>
      </c>
      <c r="I4" s="8">
        <v>1</v>
      </c>
      <c r="J4" s="8">
        <v>1</v>
      </c>
      <c r="K4" s="8">
        <v>0.75</v>
      </c>
      <c r="L4" s="8">
        <v>0.75</v>
      </c>
      <c r="M4" s="8">
        <f>H4+I4+J4+K4+L4</f>
        <v>4.5</v>
      </c>
      <c r="N4" s="17">
        <f>C4+G4+M4</f>
        <v>14.5</v>
      </c>
    </row>
    <row r="5" spans="1:16" ht="24.75" customHeight="1">
      <c r="A5" s="27" t="s">
        <v>24</v>
      </c>
      <c r="B5" s="64" t="s">
        <v>125</v>
      </c>
      <c r="C5" s="8">
        <v>10</v>
      </c>
      <c r="D5" s="12"/>
      <c r="E5" s="12"/>
      <c r="F5" s="12"/>
      <c r="G5" s="13">
        <f t="shared" ref="G5:G15" si="0">SUM(D5:F5)</f>
        <v>0</v>
      </c>
      <c r="H5" s="8">
        <v>1</v>
      </c>
      <c r="I5" s="8">
        <v>1</v>
      </c>
      <c r="J5" s="8">
        <v>1</v>
      </c>
      <c r="K5" s="8">
        <v>0.75</v>
      </c>
      <c r="L5" s="8">
        <v>0.75</v>
      </c>
      <c r="M5" s="8">
        <f>H5+I5+J5+K5+L5</f>
        <v>4.5</v>
      </c>
      <c r="N5" s="17">
        <f t="shared" ref="N5:N15" si="1">C5+G5+M5</f>
        <v>14.5</v>
      </c>
    </row>
    <row r="6" spans="1:16" ht="24.75" customHeight="1">
      <c r="A6" s="27" t="s">
        <v>25</v>
      </c>
      <c r="B6" s="64" t="s">
        <v>124</v>
      </c>
      <c r="C6" s="8">
        <v>10</v>
      </c>
      <c r="D6" s="12"/>
      <c r="E6" s="12"/>
      <c r="F6" s="12"/>
      <c r="G6" s="13">
        <f t="shared" si="0"/>
        <v>0</v>
      </c>
      <c r="H6" s="8">
        <v>1</v>
      </c>
      <c r="I6" s="8">
        <v>1</v>
      </c>
      <c r="J6" s="8">
        <v>1</v>
      </c>
      <c r="K6" s="8">
        <v>0.75</v>
      </c>
      <c r="L6" s="8">
        <v>0.5</v>
      </c>
      <c r="M6" s="8">
        <f>H6+I6+J6+K6+L6</f>
        <v>4.25</v>
      </c>
      <c r="N6" s="17">
        <f t="shared" si="1"/>
        <v>14.25</v>
      </c>
      <c r="P6" s="14"/>
    </row>
    <row r="7" spans="1:16" ht="24.75" customHeight="1">
      <c r="A7" s="27" t="s">
        <v>26</v>
      </c>
      <c r="B7" s="64" t="s">
        <v>124</v>
      </c>
      <c r="C7" s="8">
        <v>10</v>
      </c>
      <c r="D7" s="12"/>
      <c r="E7" s="12"/>
      <c r="F7" s="12"/>
      <c r="G7" s="13">
        <f t="shared" si="0"/>
        <v>0</v>
      </c>
      <c r="H7" s="8">
        <v>1</v>
      </c>
      <c r="I7" s="8">
        <v>1</v>
      </c>
      <c r="J7" s="8">
        <v>1</v>
      </c>
      <c r="K7" s="8">
        <v>0.75</v>
      </c>
      <c r="L7" s="8">
        <v>0.5</v>
      </c>
      <c r="M7" s="8">
        <f t="shared" ref="M7:M15" si="2">H7+I7+J7+K7+L7</f>
        <v>4.25</v>
      </c>
      <c r="N7" s="17">
        <f t="shared" si="1"/>
        <v>14.25</v>
      </c>
    </row>
    <row r="8" spans="1:16" ht="24.75" customHeight="1">
      <c r="A8" s="27" t="s">
        <v>27</v>
      </c>
      <c r="B8" s="64" t="s">
        <v>124</v>
      </c>
      <c r="C8" s="8">
        <v>10</v>
      </c>
      <c r="D8" s="12"/>
      <c r="E8" s="12"/>
      <c r="F8" s="12"/>
      <c r="G8" s="13">
        <f t="shared" si="0"/>
        <v>0</v>
      </c>
      <c r="H8" s="8">
        <v>1</v>
      </c>
      <c r="I8" s="8">
        <v>1</v>
      </c>
      <c r="J8" s="8">
        <v>1</v>
      </c>
      <c r="K8" s="8">
        <v>0.75</v>
      </c>
      <c r="L8" s="8">
        <v>0.75</v>
      </c>
      <c r="M8" s="8">
        <f t="shared" si="2"/>
        <v>4.5</v>
      </c>
      <c r="N8" s="17">
        <f t="shared" si="1"/>
        <v>14.5</v>
      </c>
    </row>
    <row r="9" spans="1:16" s="3" customFormat="1" ht="24.75" customHeight="1">
      <c r="A9" s="4" t="s">
        <v>28</v>
      </c>
      <c r="B9" s="64" t="s">
        <v>124</v>
      </c>
      <c r="C9" s="8">
        <v>10</v>
      </c>
      <c r="D9" s="12"/>
      <c r="E9" s="12"/>
      <c r="F9" s="12"/>
      <c r="G9" s="13">
        <f t="shared" si="0"/>
        <v>0</v>
      </c>
      <c r="H9" s="8">
        <v>1</v>
      </c>
      <c r="I9" s="8">
        <v>1</v>
      </c>
      <c r="J9" s="8">
        <v>1</v>
      </c>
      <c r="K9" s="8">
        <v>0.75</v>
      </c>
      <c r="L9" s="8">
        <v>0.5</v>
      </c>
      <c r="M9" s="8">
        <f t="shared" si="2"/>
        <v>4.25</v>
      </c>
      <c r="N9" s="17">
        <f t="shared" si="1"/>
        <v>14.25</v>
      </c>
      <c r="P9"/>
    </row>
    <row r="10" spans="1:16" ht="24.75" customHeight="1">
      <c r="A10" s="27" t="s">
        <v>29</v>
      </c>
      <c r="B10" s="64" t="s">
        <v>124</v>
      </c>
      <c r="C10" s="8">
        <v>10</v>
      </c>
      <c r="D10" s="12"/>
      <c r="E10" s="12"/>
      <c r="F10" s="12"/>
      <c r="G10" s="13">
        <f t="shared" si="0"/>
        <v>0</v>
      </c>
      <c r="H10" s="8">
        <v>1</v>
      </c>
      <c r="I10" s="8">
        <v>1</v>
      </c>
      <c r="J10" s="8">
        <v>1</v>
      </c>
      <c r="K10" s="8">
        <v>0.75</v>
      </c>
      <c r="L10" s="8">
        <v>0.75</v>
      </c>
      <c r="M10" s="8">
        <f t="shared" si="2"/>
        <v>4.5</v>
      </c>
      <c r="N10" s="17">
        <f t="shared" si="1"/>
        <v>14.5</v>
      </c>
    </row>
    <row r="11" spans="1:16" ht="24.75" customHeight="1">
      <c r="A11" s="27" t="s">
        <v>30</v>
      </c>
      <c r="B11" s="64" t="s">
        <v>124</v>
      </c>
      <c r="C11" s="8">
        <v>10</v>
      </c>
      <c r="D11" s="12"/>
      <c r="E11" s="12"/>
      <c r="F11" s="12"/>
      <c r="G11" s="13">
        <f t="shared" si="0"/>
        <v>0</v>
      </c>
      <c r="H11" s="8">
        <v>1</v>
      </c>
      <c r="I11" s="8">
        <v>1</v>
      </c>
      <c r="J11" s="8">
        <v>1</v>
      </c>
      <c r="K11" s="8">
        <v>0.75</v>
      </c>
      <c r="L11" s="8">
        <v>0.5</v>
      </c>
      <c r="M11" s="8">
        <f t="shared" si="2"/>
        <v>4.25</v>
      </c>
      <c r="N11" s="17">
        <f t="shared" si="1"/>
        <v>14.25</v>
      </c>
    </row>
    <row r="12" spans="1:16" ht="24.75" customHeight="1">
      <c r="A12" s="27" t="s">
        <v>31</v>
      </c>
      <c r="B12" s="64" t="s">
        <v>124</v>
      </c>
      <c r="C12" s="8">
        <v>10</v>
      </c>
      <c r="D12" s="12"/>
      <c r="E12" s="12"/>
      <c r="F12" s="12"/>
      <c r="G12" s="13">
        <f t="shared" si="0"/>
        <v>0</v>
      </c>
      <c r="H12" s="8">
        <v>1</v>
      </c>
      <c r="I12" s="8">
        <v>1</v>
      </c>
      <c r="J12" s="8">
        <v>1</v>
      </c>
      <c r="K12" s="8">
        <v>0.75</v>
      </c>
      <c r="L12" s="8">
        <v>0.5</v>
      </c>
      <c r="M12" s="8">
        <f t="shared" si="2"/>
        <v>4.25</v>
      </c>
      <c r="N12" s="17">
        <f t="shared" si="1"/>
        <v>14.25</v>
      </c>
      <c r="P12" s="14"/>
    </row>
    <row r="13" spans="1:16" ht="24.75" customHeight="1">
      <c r="A13" s="27" t="s">
        <v>32</v>
      </c>
      <c r="B13" s="64" t="s">
        <v>124</v>
      </c>
      <c r="C13" s="8">
        <v>10</v>
      </c>
      <c r="D13" s="12"/>
      <c r="E13" s="12"/>
      <c r="F13" s="12"/>
      <c r="G13" s="13">
        <f t="shared" si="0"/>
        <v>0</v>
      </c>
      <c r="H13" s="8">
        <v>1</v>
      </c>
      <c r="I13" s="8">
        <v>1</v>
      </c>
      <c r="J13" s="8">
        <v>1</v>
      </c>
      <c r="K13" s="8">
        <v>0.75</v>
      </c>
      <c r="L13" s="8">
        <v>0.75</v>
      </c>
      <c r="M13" s="8">
        <f t="shared" si="2"/>
        <v>4.5</v>
      </c>
      <c r="N13" s="17">
        <f t="shared" si="1"/>
        <v>14.5</v>
      </c>
    </row>
    <row r="14" spans="1:16" ht="24.75" customHeight="1">
      <c r="A14" s="27" t="s">
        <v>9</v>
      </c>
      <c r="B14" s="64" t="s">
        <v>124</v>
      </c>
      <c r="C14" s="8">
        <v>10</v>
      </c>
      <c r="D14" s="12"/>
      <c r="E14" s="12"/>
      <c r="F14" s="12"/>
      <c r="G14" s="13">
        <f t="shared" si="0"/>
        <v>0</v>
      </c>
      <c r="H14" s="8">
        <v>1</v>
      </c>
      <c r="I14" s="8">
        <v>1</v>
      </c>
      <c r="J14" s="8">
        <v>1</v>
      </c>
      <c r="K14" s="8">
        <v>0.75</v>
      </c>
      <c r="L14" s="8">
        <v>0.75</v>
      </c>
      <c r="M14" s="8">
        <f t="shared" si="2"/>
        <v>4.5</v>
      </c>
      <c r="N14" s="17">
        <f t="shared" si="1"/>
        <v>14.5</v>
      </c>
    </row>
    <row r="15" spans="1:16" ht="24.75" customHeight="1">
      <c r="A15" s="62" t="s">
        <v>89</v>
      </c>
      <c r="B15" s="64" t="s">
        <v>124</v>
      </c>
      <c r="C15" s="8">
        <v>10</v>
      </c>
      <c r="D15" s="12"/>
      <c r="E15" s="12"/>
      <c r="F15" s="12"/>
      <c r="G15" s="13">
        <f t="shared" si="0"/>
        <v>0</v>
      </c>
      <c r="H15" s="8">
        <v>1</v>
      </c>
      <c r="I15" s="8">
        <v>1</v>
      </c>
      <c r="J15" s="8">
        <v>1</v>
      </c>
      <c r="K15" s="8">
        <v>0.75</v>
      </c>
      <c r="L15" s="8">
        <v>0.5</v>
      </c>
      <c r="M15" s="8">
        <f t="shared" si="2"/>
        <v>4.25</v>
      </c>
      <c r="N15" s="17">
        <f t="shared" si="1"/>
        <v>14.25</v>
      </c>
    </row>
    <row r="16" spans="1:16" ht="59.25" customHeight="1">
      <c r="A16" s="99" t="s">
        <v>59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</row>
  </sheetData>
  <mergeCells count="7">
    <mergeCell ref="A1:N1"/>
    <mergeCell ref="B2:C2"/>
    <mergeCell ref="D2:G2"/>
    <mergeCell ref="H2:M2"/>
    <mergeCell ref="A16:N16"/>
    <mergeCell ref="A2:A3"/>
    <mergeCell ref="N2:N3"/>
  </mergeCells>
  <phoneticPr fontId="30" type="noConversion"/>
  <pageMargins left="0.75" right="0.75" top="1" bottom="1" header="0.5" footer="0.5"/>
  <pageSetup paperSize="9" firstPageNumber="42949631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SheetLayoutView="100" workbookViewId="0">
      <selection activeCell="N13" sqref="N13"/>
    </sheetView>
  </sheetViews>
  <sheetFormatPr defaultColWidth="9" defaultRowHeight="14.25"/>
  <cols>
    <col min="2" max="2" width="7.75" customWidth="1"/>
    <col min="3" max="3" width="9.625" customWidth="1"/>
    <col min="4" max="4" width="8" customWidth="1"/>
    <col min="5" max="5" width="9.625" customWidth="1"/>
    <col min="6" max="6" width="10.125" customWidth="1"/>
    <col min="7" max="7" width="13.25" customWidth="1"/>
    <col min="8" max="8" width="6.5" customWidth="1"/>
    <col min="9" max="9" width="6.625" customWidth="1"/>
    <col min="10" max="10" width="9.125" customWidth="1"/>
  </cols>
  <sheetData>
    <row r="1" spans="1:10" ht="32.25" customHeight="1">
      <c r="A1" s="103" t="s">
        <v>119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7.95" customHeight="1">
      <c r="A2" s="102" t="s">
        <v>60</v>
      </c>
      <c r="B2" s="101" t="s">
        <v>61</v>
      </c>
      <c r="C2" s="101"/>
      <c r="D2" s="101"/>
      <c r="E2" s="101" t="s">
        <v>91</v>
      </c>
      <c r="F2" s="101"/>
      <c r="G2" s="101"/>
      <c r="H2" s="102" t="s">
        <v>92</v>
      </c>
      <c r="I2" s="102" t="s">
        <v>93</v>
      </c>
      <c r="J2" s="104" t="s">
        <v>62</v>
      </c>
    </row>
    <row r="3" spans="1:10" ht="27.95" customHeight="1">
      <c r="A3" s="101"/>
      <c r="B3" s="66" t="s">
        <v>63</v>
      </c>
      <c r="C3" s="66" t="s">
        <v>64</v>
      </c>
      <c r="D3" s="66" t="s">
        <v>94</v>
      </c>
      <c r="E3" s="66" t="s">
        <v>95</v>
      </c>
      <c r="F3" s="66" t="s">
        <v>96</v>
      </c>
      <c r="G3" s="66" t="s">
        <v>97</v>
      </c>
      <c r="H3" s="101"/>
      <c r="I3" s="101"/>
      <c r="J3" s="104"/>
    </row>
    <row r="4" spans="1:10" ht="27.95" customHeight="1">
      <c r="A4" s="65" t="s">
        <v>23</v>
      </c>
      <c r="B4" s="76">
        <v>23</v>
      </c>
      <c r="C4" s="76">
        <v>5</v>
      </c>
      <c r="D4" s="76">
        <v>19</v>
      </c>
      <c r="E4" s="7">
        <f>IF(B4&gt;=20,6,(B4/20)*6)</f>
        <v>6</v>
      </c>
      <c r="F4" s="7">
        <v>3</v>
      </c>
      <c r="G4" s="7">
        <f>IF(C4&gt;=4,6,(C4/4)*6)</f>
        <v>6</v>
      </c>
      <c r="H4" s="7">
        <v>2</v>
      </c>
      <c r="I4" s="7">
        <v>3</v>
      </c>
      <c r="J4" s="7">
        <f>SUM(E4:I4)</f>
        <v>20</v>
      </c>
    </row>
    <row r="5" spans="1:10" ht="27.95" customHeight="1">
      <c r="A5" s="65" t="s">
        <v>24</v>
      </c>
      <c r="B5" s="76">
        <v>21</v>
      </c>
      <c r="C5" s="76">
        <v>4</v>
      </c>
      <c r="D5" s="76">
        <v>10</v>
      </c>
      <c r="E5" s="7">
        <f t="shared" ref="E5:E15" si="0">IF(B5&gt;=20,6,(B5/20)*6)</f>
        <v>6</v>
      </c>
      <c r="F5" s="7">
        <v>3</v>
      </c>
      <c r="G5" s="7">
        <f t="shared" ref="G5:G15" si="1">IF(C5&gt;=4,6,(C5/4)*6)</f>
        <v>6</v>
      </c>
      <c r="H5" s="7">
        <v>2</v>
      </c>
      <c r="I5" s="7">
        <v>3</v>
      </c>
      <c r="J5" s="7">
        <f t="shared" ref="J5:J15" si="2">SUM(E5:I5)</f>
        <v>20</v>
      </c>
    </row>
    <row r="6" spans="1:10" ht="27.95" customHeight="1">
      <c r="A6" s="65" t="s">
        <v>25</v>
      </c>
      <c r="B6" s="76">
        <v>37</v>
      </c>
      <c r="C6" s="76">
        <v>12</v>
      </c>
      <c r="D6" s="76">
        <v>28</v>
      </c>
      <c r="E6" s="7">
        <f t="shared" si="0"/>
        <v>6</v>
      </c>
      <c r="F6" s="7">
        <v>3</v>
      </c>
      <c r="G6" s="7">
        <f t="shared" si="1"/>
        <v>6</v>
      </c>
      <c r="H6" s="7">
        <v>2</v>
      </c>
      <c r="I6" s="7">
        <v>3</v>
      </c>
      <c r="J6" s="7">
        <f t="shared" si="2"/>
        <v>20</v>
      </c>
    </row>
    <row r="7" spans="1:10" ht="27.95" customHeight="1">
      <c r="A7" s="65" t="s">
        <v>26</v>
      </c>
      <c r="B7" s="76">
        <v>29</v>
      </c>
      <c r="C7" s="76">
        <v>6</v>
      </c>
      <c r="D7" s="76">
        <v>27</v>
      </c>
      <c r="E7" s="7">
        <f t="shared" si="0"/>
        <v>6</v>
      </c>
      <c r="F7" s="7">
        <v>3</v>
      </c>
      <c r="G7" s="7">
        <f t="shared" si="1"/>
        <v>6</v>
      </c>
      <c r="H7" s="7">
        <v>2</v>
      </c>
      <c r="I7" s="7">
        <v>3</v>
      </c>
      <c r="J7" s="7">
        <f t="shared" si="2"/>
        <v>20</v>
      </c>
    </row>
    <row r="8" spans="1:10" ht="27.95" customHeight="1">
      <c r="A8" s="65" t="s">
        <v>27</v>
      </c>
      <c r="B8" s="76">
        <v>21</v>
      </c>
      <c r="C8" s="76">
        <v>9</v>
      </c>
      <c r="D8" s="76">
        <v>21</v>
      </c>
      <c r="E8" s="7">
        <f t="shared" si="0"/>
        <v>6</v>
      </c>
      <c r="F8" s="7">
        <v>3</v>
      </c>
      <c r="G8" s="7">
        <f t="shared" si="1"/>
        <v>6</v>
      </c>
      <c r="H8" s="7">
        <v>2</v>
      </c>
      <c r="I8" s="7">
        <v>3</v>
      </c>
      <c r="J8" s="7">
        <f t="shared" si="2"/>
        <v>20</v>
      </c>
    </row>
    <row r="9" spans="1:10" ht="27.95" customHeight="1">
      <c r="A9" s="65" t="s">
        <v>28</v>
      </c>
      <c r="B9" s="76">
        <v>10</v>
      </c>
      <c r="C9" s="76">
        <v>5</v>
      </c>
      <c r="D9" s="76">
        <v>10</v>
      </c>
      <c r="E9" s="7">
        <f t="shared" si="0"/>
        <v>3</v>
      </c>
      <c r="F9" s="7">
        <v>3</v>
      </c>
      <c r="G9" s="7">
        <f t="shared" si="1"/>
        <v>6</v>
      </c>
      <c r="H9" s="7">
        <v>2</v>
      </c>
      <c r="I9" s="7">
        <v>3</v>
      </c>
      <c r="J9" s="7">
        <f t="shared" si="2"/>
        <v>17</v>
      </c>
    </row>
    <row r="10" spans="1:10" ht="27.95" customHeight="1">
      <c r="A10" s="65" t="s">
        <v>29</v>
      </c>
      <c r="B10" s="76">
        <v>21</v>
      </c>
      <c r="C10" s="76">
        <v>4</v>
      </c>
      <c r="D10" s="76">
        <v>20</v>
      </c>
      <c r="E10" s="7">
        <f t="shared" si="0"/>
        <v>6</v>
      </c>
      <c r="F10" s="7">
        <v>3</v>
      </c>
      <c r="G10" s="7">
        <f t="shared" si="1"/>
        <v>6</v>
      </c>
      <c r="H10" s="7">
        <v>2</v>
      </c>
      <c r="I10" s="7">
        <v>3</v>
      </c>
      <c r="J10" s="7">
        <f t="shared" si="2"/>
        <v>20</v>
      </c>
    </row>
    <row r="11" spans="1:10" ht="27.95" customHeight="1">
      <c r="A11" s="65" t="s">
        <v>30</v>
      </c>
      <c r="B11" s="76">
        <v>20</v>
      </c>
      <c r="C11" s="76">
        <v>7</v>
      </c>
      <c r="D11" s="76">
        <v>9</v>
      </c>
      <c r="E11" s="7">
        <f t="shared" si="0"/>
        <v>6</v>
      </c>
      <c r="F11" s="7">
        <v>3</v>
      </c>
      <c r="G11" s="7">
        <f t="shared" si="1"/>
        <v>6</v>
      </c>
      <c r="H11" s="7">
        <v>2</v>
      </c>
      <c r="I11" s="7">
        <v>3</v>
      </c>
      <c r="J11" s="7">
        <f t="shared" si="2"/>
        <v>20</v>
      </c>
    </row>
    <row r="12" spans="1:10" ht="27.95" customHeight="1">
      <c r="A12" s="65" t="s">
        <v>31</v>
      </c>
      <c r="B12" s="76">
        <v>31</v>
      </c>
      <c r="C12" s="76">
        <v>4</v>
      </c>
      <c r="D12" s="76">
        <v>6</v>
      </c>
      <c r="E12" s="7">
        <f t="shared" si="0"/>
        <v>6</v>
      </c>
      <c r="F12" s="7">
        <v>3</v>
      </c>
      <c r="G12" s="7">
        <f t="shared" si="1"/>
        <v>6</v>
      </c>
      <c r="H12" s="7">
        <v>2</v>
      </c>
      <c r="I12" s="7">
        <v>3</v>
      </c>
      <c r="J12" s="7">
        <f t="shared" si="2"/>
        <v>20</v>
      </c>
    </row>
    <row r="13" spans="1:10" ht="27.95" customHeight="1">
      <c r="A13" s="65" t="s">
        <v>32</v>
      </c>
      <c r="B13" s="76">
        <v>50</v>
      </c>
      <c r="C13" s="76">
        <v>5</v>
      </c>
      <c r="D13" s="76">
        <v>5</v>
      </c>
      <c r="E13" s="7">
        <f t="shared" si="0"/>
        <v>6</v>
      </c>
      <c r="F13" s="7">
        <v>3</v>
      </c>
      <c r="G13" s="7">
        <f t="shared" si="1"/>
        <v>6</v>
      </c>
      <c r="H13" s="7">
        <v>2</v>
      </c>
      <c r="I13" s="7">
        <v>3</v>
      </c>
      <c r="J13" s="7">
        <f t="shared" si="2"/>
        <v>20</v>
      </c>
    </row>
    <row r="14" spans="1:10" ht="27.95" customHeight="1">
      <c r="A14" s="65" t="s">
        <v>65</v>
      </c>
      <c r="B14" s="76">
        <v>22</v>
      </c>
      <c r="C14" s="76">
        <v>4</v>
      </c>
      <c r="D14" s="76">
        <v>11</v>
      </c>
      <c r="E14" s="7">
        <f t="shared" si="0"/>
        <v>6</v>
      </c>
      <c r="F14" s="7">
        <v>3</v>
      </c>
      <c r="G14" s="7">
        <f t="shared" si="1"/>
        <v>6</v>
      </c>
      <c r="H14" s="7">
        <v>2</v>
      </c>
      <c r="I14" s="7">
        <v>3</v>
      </c>
      <c r="J14" s="7">
        <f t="shared" si="2"/>
        <v>20</v>
      </c>
    </row>
    <row r="15" spans="1:10" ht="27.95" customHeight="1">
      <c r="A15" s="65" t="s">
        <v>98</v>
      </c>
      <c r="B15" s="65">
        <v>15</v>
      </c>
      <c r="C15" s="65">
        <v>4</v>
      </c>
      <c r="D15" s="65">
        <v>5</v>
      </c>
      <c r="E15" s="7">
        <f t="shared" si="0"/>
        <v>4.5</v>
      </c>
      <c r="F15" s="7">
        <v>3</v>
      </c>
      <c r="G15" s="7">
        <f t="shared" si="1"/>
        <v>6</v>
      </c>
      <c r="H15" s="7">
        <v>2</v>
      </c>
      <c r="I15" s="7">
        <v>3</v>
      </c>
      <c r="J15" s="7">
        <f t="shared" si="2"/>
        <v>18.5</v>
      </c>
    </row>
  </sheetData>
  <mergeCells count="7">
    <mergeCell ref="B2:D2"/>
    <mergeCell ref="A2:A3"/>
    <mergeCell ref="A1:J1"/>
    <mergeCell ref="E2:G2"/>
    <mergeCell ref="H2:H3"/>
    <mergeCell ref="I2:I3"/>
    <mergeCell ref="J2:J3"/>
  </mergeCells>
  <phoneticPr fontId="30" type="noConversion"/>
  <pageMargins left="0.74791666666666667" right="0.74791666666666667" top="0.98402777777777772" bottom="0.98402777777777772" header="0.51111111111111107" footer="0.51111111111111107"/>
  <pageSetup paperSize="9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总表</vt:lpstr>
      <vt:lpstr>样本管理（分表1）</vt:lpstr>
      <vt:lpstr>报表报送（分表2）</vt:lpstr>
      <vt:lpstr>智能信息泵（分表3）</vt:lpstr>
      <vt:lpstr>市场运行分析（分表4）</vt:lpstr>
      <vt:lpstr>商务预报（分表5）</vt:lpstr>
      <vt:lpstr>'智能信息泵（分表3）'!Print_Titles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yxc</dc:creator>
  <cp:lastModifiedBy>pc</cp:lastModifiedBy>
  <cp:revision/>
  <cp:lastPrinted>2018-11-15T01:44:14Z</cp:lastPrinted>
  <dcterms:created xsi:type="dcterms:W3CDTF">2010-10-15T01:31:07Z</dcterms:created>
  <dcterms:modified xsi:type="dcterms:W3CDTF">2018-12-03T08:34:04Z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